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66925"/>
  <mc:AlternateContent xmlns:mc="http://schemas.openxmlformats.org/markup-compatibility/2006">
    <mc:Choice Requires="x15">
      <x15ac:absPath xmlns:x15ac="http://schemas.microsoft.com/office/spreadsheetml/2010/11/ac" url="https://vlussiercpa-my.sharepoint.com/personal/veronique_vlussiercpa_ca/Documents/Documents/2-Clients/AGFMQ/2-Travaux/Présentation-sept. 2025/1-DCTP/"/>
    </mc:Choice>
  </mc:AlternateContent>
  <xr:revisionPtr revIDLastSave="19" documentId="8_{A18197E1-CA2E-4BCB-9AD6-3D844AE876A9}" xr6:coauthVersionLast="47" xr6:coauthVersionMax="47" xr10:uidLastSave="{905BBC8C-683D-425B-8956-A826405A7714}"/>
  <bookViews>
    <workbookView xWindow="28680" yWindow="-120" windowWidth="29040" windowHeight="15720" xr2:uid="{2FEED220-7CBC-49C5-A515-B47F9122CB03}"/>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0" i="1" l="1"/>
  <c r="E180" i="1"/>
  <c r="F20" i="1"/>
  <c r="F21" i="1"/>
  <c r="F22" i="1"/>
  <c r="F23" i="1"/>
  <c r="F24" i="1"/>
  <c r="F25" i="1"/>
  <c r="F26" i="1"/>
  <c r="F27" i="1"/>
  <c r="F28" i="1"/>
  <c r="F19" i="1"/>
  <c r="D210" i="1"/>
  <c r="D249" i="1" l="1"/>
  <c r="D19" i="1"/>
  <c r="D20" i="1"/>
  <c r="E210" i="1"/>
  <c r="F214" i="1"/>
  <c r="G214" i="1"/>
  <c r="E196" i="1"/>
  <c r="E214" i="1" s="1"/>
  <c r="D196" i="1"/>
  <c r="D214" i="1" s="1"/>
  <c r="E177" i="1"/>
  <c r="D177" i="1"/>
  <c r="J103" i="1"/>
  <c r="K104" i="1" s="1"/>
  <c r="H104" i="1"/>
  <c r="G58" i="1"/>
  <c r="H59" i="1" s="1"/>
  <c r="D241" i="1" s="1"/>
  <c r="G43" i="1"/>
  <c r="H44" i="1" s="1"/>
  <c r="H48" i="1"/>
  <c r="K52" i="1"/>
  <c r="E178" i="1" s="1"/>
  <c r="J51" i="1"/>
  <c r="E260" i="1" s="1"/>
  <c r="J62" i="1"/>
  <c r="K63" i="1" s="1"/>
  <c r="E114" i="1" s="1"/>
  <c r="K40" i="1"/>
  <c r="E241" i="1" s="1"/>
  <c r="C18" i="1"/>
  <c r="C19" i="1" s="1"/>
  <c r="E19" i="1" s="1"/>
  <c r="G19" i="1" s="1"/>
  <c r="E225" i="1" l="1"/>
  <c r="E243" i="1" s="1"/>
  <c r="H63" i="1"/>
  <c r="D114" i="1" s="1"/>
  <c r="G62" i="1"/>
  <c r="D225" i="1" s="1"/>
  <c r="D243" i="1" s="1"/>
  <c r="H19" i="1"/>
  <c r="C20" i="1"/>
  <c r="B18" i="1"/>
  <c r="J67" i="1" s="1"/>
  <c r="J92" i="1" l="1"/>
  <c r="E130" i="1" s="1"/>
  <c r="E141" i="1" s="1"/>
  <c r="E148" i="1" s="1"/>
  <c r="E150" i="1" s="1"/>
  <c r="G67" i="1"/>
  <c r="J83" i="1"/>
  <c r="J72" i="1"/>
  <c r="K68" i="1"/>
  <c r="E156" i="1" s="1"/>
  <c r="E20" i="1"/>
  <c r="C21" i="1"/>
  <c r="B19" i="1"/>
  <c r="K84" i="1" l="1"/>
  <c r="G260" i="1" s="1"/>
  <c r="G178" i="1"/>
  <c r="E183" i="1"/>
  <c r="K73" i="1"/>
  <c r="E249" i="1" s="1"/>
  <c r="E261" i="1"/>
  <c r="J97" i="1"/>
  <c r="G92" i="1"/>
  <c r="G72" i="1"/>
  <c r="D261" i="1" s="1"/>
  <c r="H68" i="1"/>
  <c r="J79" i="1"/>
  <c r="G130" i="1" s="1"/>
  <c r="G20" i="1"/>
  <c r="H20" i="1"/>
  <c r="K93" i="1"/>
  <c r="G156" i="1" s="1"/>
  <c r="D21" i="1"/>
  <c r="D22" i="1" s="1"/>
  <c r="D23" i="1" s="1"/>
  <c r="D24" i="1" s="1"/>
  <c r="D25" i="1" s="1"/>
  <c r="D26" i="1" s="1"/>
  <c r="D27" i="1" s="1"/>
  <c r="D28" i="1" s="1"/>
  <c r="E21" i="1"/>
  <c r="C22" i="1"/>
  <c r="G180" i="1" l="1"/>
  <c r="H73" i="1"/>
  <c r="D156" i="1"/>
  <c r="D180" i="1" s="1"/>
  <c r="D263" i="1"/>
  <c r="F261" i="1"/>
  <c r="F263" i="1" s="1"/>
  <c r="G261" i="1"/>
  <c r="G263" i="1" s="1"/>
  <c r="E263" i="1"/>
  <c r="E255" i="1"/>
  <c r="K80" i="1"/>
  <c r="G241" i="1" s="1"/>
  <c r="H93" i="1"/>
  <c r="F156" i="1" s="1"/>
  <c r="F180" i="1" s="1"/>
  <c r="D141" i="1"/>
  <c r="D148" i="1" s="1"/>
  <c r="D150" i="1" s="1"/>
  <c r="K98" i="1"/>
  <c r="G249" i="1" s="1"/>
  <c r="G97" i="1"/>
  <c r="H98" i="1" s="1"/>
  <c r="H21" i="1"/>
  <c r="G21" i="1"/>
  <c r="J87" i="1"/>
  <c r="G79" i="1"/>
  <c r="F130" i="1" s="1"/>
  <c r="F29" i="1"/>
  <c r="C23" i="1"/>
  <c r="E22" i="1"/>
  <c r="D29" i="1"/>
  <c r="B20" i="1"/>
  <c r="B21" i="1" s="1"/>
  <c r="B22" i="1" s="1"/>
  <c r="B23" i="1" s="1"/>
  <c r="B24" i="1" s="1"/>
  <c r="B25" i="1" s="1"/>
  <c r="B26" i="1" s="1"/>
  <c r="B27" i="1" s="1"/>
  <c r="B28" i="1" s="1"/>
  <c r="D183" i="1" l="1"/>
  <c r="D255" i="1"/>
  <c r="F249" i="1"/>
  <c r="K88" i="1"/>
  <c r="G114" i="1" s="1"/>
  <c r="G141" i="1" s="1"/>
  <c r="G148" i="1" s="1"/>
  <c r="G150" i="1" s="1"/>
  <c r="G183" i="1" s="1"/>
  <c r="G225" i="1"/>
  <c r="G243" i="1" s="1"/>
  <c r="G255" i="1" s="1"/>
  <c r="G22" i="1"/>
  <c r="H22" i="1"/>
  <c r="H80" i="1"/>
  <c r="F241" i="1" s="1"/>
  <c r="G87" i="1"/>
  <c r="C24" i="1"/>
  <c r="E23" i="1"/>
  <c r="H88" i="1" l="1"/>
  <c r="F114" i="1" s="1"/>
  <c r="F141" i="1" s="1"/>
  <c r="F148" i="1" s="1"/>
  <c r="F150" i="1" s="1"/>
  <c r="F183" i="1" s="1"/>
  <c r="F225" i="1"/>
  <c r="F243" i="1" s="1"/>
  <c r="F255" i="1" s="1"/>
  <c r="H23" i="1"/>
  <c r="G23" i="1"/>
  <c r="C25" i="1"/>
  <c r="E24" i="1"/>
  <c r="H24" i="1" l="1"/>
  <c r="G24" i="1"/>
  <c r="C26" i="1"/>
  <c r="E25" i="1"/>
  <c r="G25" i="1" l="1"/>
  <c r="H25" i="1"/>
  <c r="C27" i="1"/>
  <c r="E26" i="1"/>
  <c r="G26" i="1" l="1"/>
  <c r="H26" i="1"/>
  <c r="E27" i="1"/>
  <c r="E28" i="1"/>
  <c r="G27" i="1" l="1"/>
  <c r="H27" i="1"/>
  <c r="H28" i="1"/>
  <c r="G28" i="1"/>
  <c r="E29" i="1"/>
  <c r="E31" i="1" s="1"/>
  <c r="H29" i="1" l="1"/>
  <c r="G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Véronique Lussier</author>
  </authors>
  <commentList>
    <comment ref="B17" authorId="0" shapeId="0" xr:uid="{D997E659-D6B3-40CC-8882-279653DC202B}">
      <text>
        <r>
          <rPr>
            <b/>
            <sz val="9"/>
            <color indexed="81"/>
            <rFont val="Tahoma"/>
            <charset val="1"/>
          </rPr>
          <t>Véronique Lussier:</t>
        </r>
        <r>
          <rPr>
            <sz val="9"/>
            <color indexed="81"/>
            <rFont val="Tahoma"/>
            <charset val="1"/>
          </rPr>
          <t xml:space="preserve">
Actif = passif à l'année 1</t>
        </r>
      </text>
    </comment>
    <comment ref="C17" authorId="0" shapeId="0" xr:uid="{82225C4A-208F-4D17-A10B-8E5935D34A31}">
      <text>
        <r>
          <rPr>
            <b/>
            <sz val="9"/>
            <color indexed="81"/>
            <rFont val="Tahoma"/>
            <charset val="1"/>
          </rPr>
          <t>Véronique Lussier:</t>
        </r>
        <r>
          <rPr>
            <sz val="9"/>
            <color indexed="81"/>
            <rFont val="Tahoma"/>
            <charset val="1"/>
          </rPr>
          <t xml:space="preserve">
Valeur actuelle : le calcul
Valeur actuelle = Montant du flux espéré / rendement annuel exigé élevé à la puissance du nombre d'année.
Par exemple, un flux espéré de 200$ dû au bout de deux années avec un rendement annuel exigé de 7% donnerait une valeur actuelle de 200/(1,07)² = 174,68$.</t>
        </r>
      </text>
    </comment>
  </commentList>
</comments>
</file>

<file path=xl/sharedStrings.xml><?xml version="1.0" encoding="utf-8"?>
<sst xmlns="http://schemas.openxmlformats.org/spreadsheetml/2006/main" count="278" uniqueCount="190">
  <si>
    <t>MODÈLE D’ÉCRITURES COMPTABLES SELON L'APPLICATION PROSPECTIVE ET ILLUSTRATION AUX ÉTATS FINANCIERS</t>
  </si>
  <si>
    <t>Seule l’application prospective est traitée dans le présent document. Pour une application rétroactive, se référer aux explications fournies à la fin de l’Annexe B – Exemples illustratifs du chapitre SP 3280 du Manuel de comptabilité de CPA Canada pour le secteur public. Un exemple d’application rétroactive modifiée y est présenté. Selon l’application rétroactive, un organisme municipal ajouterait des écritures de redressement de l’excédent (déficit) de fonctionnement non affecté aux écritures décrites dans la présente annexe. De plus, en cas d’application rétroactive modifiée, il aurait à comptabiliser une hausse à la fois du coût des immobilisations corporelles et de l’amortissement cumulé</t>
  </si>
  <si>
    <t>Exemple:</t>
  </si>
  <si>
    <t>Bâtiment contenant de l'amiante</t>
  </si>
  <si>
    <t>Hypothèses:</t>
  </si>
  <si>
    <t>d) Amortissement du bâtiment de façon linéaire (le présent exemple n'inclut pas l'amortissement du coût du bâtiment, mais seulement de l'OMHS)</t>
  </si>
  <si>
    <t>Actif</t>
  </si>
  <si>
    <t>Passif</t>
  </si>
  <si>
    <t>Charge amortissement</t>
  </si>
  <si>
    <t>Charge désactualisation</t>
  </si>
  <si>
    <t>Total</t>
  </si>
  <si>
    <t>Seule l'application pour une immobilisation faisant l'objet d'un usage productif est traitée dans ce document. Pour une application pour une immobilisation non comptabilisée ou ne faisant plus l'objet d'un usage productif, se référer aux explications fournies dans l'annexe A du document MAMH - SP3280</t>
  </si>
  <si>
    <t>Écritures:</t>
  </si>
  <si>
    <t>1er janvier 2023</t>
  </si>
  <si>
    <t>31 décembre 2023</t>
  </si>
  <si>
    <t>a) Durée de vie utile restante du bâtiment au 1er janvier 2023 : 10 ans</t>
  </si>
  <si>
    <t>c) Taux d'actualisation justifié de 3%, la valeur actualisée du passif OMHS au 31 décembre 2023 est donc de 766 417$</t>
  </si>
  <si>
    <t>Inscription initiale du passif au titre des OMHS au 1er janvier 2023</t>
  </si>
  <si>
    <t>A1</t>
  </si>
  <si>
    <t>AF- CF - Affectations - Activités d'investissement</t>
  </si>
  <si>
    <t xml:space="preserve">   AI-CF-Affectations - Activités de fonctionnement</t>
  </si>
  <si>
    <t>AI - CF - Bâtiments - Acquisition</t>
  </si>
  <si>
    <t>Pour inscrire le passif au titre des OMHS</t>
  </si>
  <si>
    <t>Débit</t>
  </si>
  <si>
    <t>Crédit</t>
  </si>
  <si>
    <t>A2</t>
  </si>
  <si>
    <t>A3</t>
  </si>
  <si>
    <t xml:space="preserve">   Investissement net</t>
  </si>
  <si>
    <t>État</t>
  </si>
  <si>
    <t>Excédent d'investissement à des fins fiscales (S18)</t>
  </si>
  <si>
    <t>Excédent de fonctionnement à des fins fiscales (S17)</t>
  </si>
  <si>
    <t>État de la situation financière (S8)</t>
  </si>
  <si>
    <t>Pour affecter les activités de fonctionnement aux activités d'investissement (financement des OMHS)</t>
  </si>
  <si>
    <t>Pour capitaliser aux immobilisations corporelles les OMHS à l'état de la situation financière (bilan)</t>
  </si>
  <si>
    <t>A4</t>
  </si>
  <si>
    <t>Dépenses constatées à taxer ou à pourvoir (DCTP)</t>
  </si>
  <si>
    <t xml:space="preserve">   AF - CF - Affectations - Dépenses constatées à taxer ou à pourvoir (DCTP)</t>
  </si>
  <si>
    <t>Pour reporter la taxation relative à la constatation initiale du passif au 1er janvier</t>
  </si>
  <si>
    <t>B1</t>
  </si>
  <si>
    <t>AF - Charges</t>
  </si>
  <si>
    <t>Pour constater la charge de désactualisation du passif lié aux OMHS</t>
  </si>
  <si>
    <t>État des résultats (S7)</t>
  </si>
  <si>
    <t>B2</t>
  </si>
  <si>
    <t xml:space="preserve">Pour comptabiliser le financement de l'exercice nécessaire pour pourvoir à la </t>
  </si>
  <si>
    <t>charge de désactualisation.</t>
  </si>
  <si>
    <t>B3</t>
  </si>
  <si>
    <t>AF - Charges - Amortissement</t>
  </si>
  <si>
    <t>B4</t>
  </si>
  <si>
    <t>Pour constater la charge d'amortissement de l'exercice des coûts de mise hors service, mais qui est éliminé dans</t>
  </si>
  <si>
    <t xml:space="preserve"> la conciliation à des fins fiscales</t>
  </si>
  <si>
    <t>Investissement net</t>
  </si>
  <si>
    <t xml:space="preserve">   Amortissement cumulé - Bâtiments</t>
  </si>
  <si>
    <t xml:space="preserve">   AF - CF - Bâtiments - Amortissement</t>
  </si>
  <si>
    <t>Immobilisations corporelles - Bâtiments</t>
  </si>
  <si>
    <t>Pour inscrire l'amortissement cumulé à l'état de la situation financière</t>
  </si>
  <si>
    <t>Exercice 2023</t>
  </si>
  <si>
    <t>Exercice 2024 et suivants</t>
  </si>
  <si>
    <t>C1</t>
  </si>
  <si>
    <t>C2</t>
  </si>
  <si>
    <t xml:space="preserve">   Dépenses constatées à taxer ou à pourvoir</t>
  </si>
  <si>
    <t>Pour amortir les DCTP liées aux OMHS</t>
  </si>
  <si>
    <t>AF - CF - Affectations - DCTP</t>
  </si>
  <si>
    <t>Amortissement DCTP</t>
  </si>
  <si>
    <t>e) Utilisation du DCTP et amortissement linéaire jusqu'aux travaux OMHS en 2032</t>
  </si>
  <si>
    <t>Avec DCTP</t>
  </si>
  <si>
    <t>Sans DCTP</t>
  </si>
  <si>
    <t>charge de désactualisation et à l'amortissement du DCTP.</t>
  </si>
  <si>
    <t>C3</t>
  </si>
  <si>
    <t>C4</t>
  </si>
  <si>
    <t>C5</t>
  </si>
  <si>
    <t>b) Coût estimatif de la mise au rebus en 2032 (travaux effectués début 2033): 1M$</t>
  </si>
  <si>
    <t>Exercice 2033, à terme, règlement du passif au titre des OMHS</t>
  </si>
  <si>
    <t>D1</t>
  </si>
  <si>
    <t xml:space="preserve">   Autres passifs - Passifs au titre des OMHS</t>
  </si>
  <si>
    <t>Autres passifs - Passifs au titre des OMHS</t>
  </si>
  <si>
    <t xml:space="preserve">   Trésorerie ou comptes fournisseurs</t>
  </si>
  <si>
    <t>Pour inscrire le règlement du passif au titre des OMHS</t>
  </si>
  <si>
    <t>Illustrations aux états financiers</t>
  </si>
  <si>
    <t>ÉTAT DES RÉSULTATS</t>
  </si>
  <si>
    <t>EXERCICE TERMINÉ LE 31 DÉCEMBRE 2023</t>
  </si>
  <si>
    <t>Revenus</t>
  </si>
  <si>
    <t>Taxes</t>
  </si>
  <si>
    <t>Compensations tenant lieu de taxes</t>
  </si>
  <si>
    <t>Quotes-parts</t>
  </si>
  <si>
    <t>Transferts</t>
  </si>
  <si>
    <t>Services rendus</t>
  </si>
  <si>
    <t>Imposition de droits</t>
  </si>
  <si>
    <t>Amendes et pénalités</t>
  </si>
  <si>
    <t>Revenus de placements de portefeuille</t>
  </si>
  <si>
    <t>Autres revenus d'intérêts</t>
  </si>
  <si>
    <t>Autres revenus</t>
  </si>
  <si>
    <t>Quote-part dans les résultats nets d'entreprises</t>
  </si>
  <si>
    <t>municipales et de partenariats commerciaux</t>
  </si>
  <si>
    <t>Effet net des opérations de restructuration</t>
  </si>
  <si>
    <t>Charges</t>
  </si>
  <si>
    <t>Administration générale</t>
  </si>
  <si>
    <t>Sécurité publique</t>
  </si>
  <si>
    <t>Transport</t>
  </si>
  <si>
    <t>Hygiène du milieu</t>
  </si>
  <si>
    <t>Santé et bien-être</t>
  </si>
  <si>
    <t>Aménagement, urbanisme et développement</t>
  </si>
  <si>
    <t>Loisirs et culture</t>
  </si>
  <si>
    <t>Réseau d'électricité</t>
  </si>
  <si>
    <t>Frais de financement</t>
  </si>
  <si>
    <t/>
  </si>
  <si>
    <t>Excédent (déficit) de l'exercice</t>
  </si>
  <si>
    <t>EXERCICE TERMINÉ LE 31 DÉCEMBRE 2024</t>
  </si>
  <si>
    <t>ÉTAT DE LA SITUATION FINANCIÈRE</t>
  </si>
  <si>
    <t>AU 31 DÉCEMBRE 2023</t>
  </si>
  <si>
    <t>AU 31 DÉCEMBRE 2024</t>
  </si>
  <si>
    <t>ACTIFS FINANCIERS</t>
  </si>
  <si>
    <t>Trésorerie et équivalents de trésorerie (note 4)</t>
  </si>
  <si>
    <t>Débiteurs (note 5)</t>
  </si>
  <si>
    <t>Prêts (note 6)</t>
  </si>
  <si>
    <t>Placements de portefeuille (note 7)</t>
  </si>
  <si>
    <t>Participations dans des entreprises municipales et des</t>
  </si>
  <si>
    <t>partenariats commerciaux</t>
  </si>
  <si>
    <t>Actif au titre des avantages sociaux futurs (note 8)</t>
  </si>
  <si>
    <t>Autres actifs financiers (note 9)</t>
  </si>
  <si>
    <t>PASSIFS</t>
  </si>
  <si>
    <t>Insuffisance de trésorerie et d'équivalents de trésorerie (note 4)</t>
  </si>
  <si>
    <t>Emprunts temporaires (note 10)</t>
  </si>
  <si>
    <t>Créditeurs et charges à payer (note 11)</t>
  </si>
  <si>
    <t>Revenus reportés (note 12)</t>
  </si>
  <si>
    <t>Dette à long terme (note 13)</t>
  </si>
  <si>
    <t>Passif au titre des avantages sociaux futurs (note 8)</t>
  </si>
  <si>
    <t>Autres passifs (note 14)</t>
  </si>
  <si>
    <t>ACTIFS FINANCIERS NETS (DETTE NETTE)</t>
  </si>
  <si>
    <t>ACTIFS NON FINANCIERS</t>
  </si>
  <si>
    <t>Immobilisations corporelles (note 15)</t>
  </si>
  <si>
    <t>Propriétés destinées à la revente (note 16)</t>
  </si>
  <si>
    <t>Stocks de fournitures</t>
  </si>
  <si>
    <t>Actifs incorporels achetés (note 17)</t>
  </si>
  <si>
    <t>Autres actifs non financiers (note 18)</t>
  </si>
  <si>
    <t>EXCÉDENT (DÉFICIT) ACCUMULÉ</t>
  </si>
  <si>
    <t>DCTP</t>
  </si>
  <si>
    <t>TOTAL EXCÉDENT (DÉFICIT) ACCUMULÉ</t>
  </si>
  <si>
    <t>DÉTAIL EXCÉDENT (DÉFICIT) ACCUMULÉ (S23)</t>
  </si>
  <si>
    <t>Doit être égal au Total de l'excédent cumulé de l'état de la situation financière</t>
  </si>
  <si>
    <t>RENSEIGNEMENTS COMPLÉMENTAIRES</t>
  </si>
  <si>
    <t>EXCÉDENT (DÉFICIT) DE FONCTIONNEMENT À DES FINS FISCALES</t>
  </si>
  <si>
    <t>Moins : revenus d'investissement</t>
  </si>
  <si>
    <t>Excédent (déficit) de fonctionnement de l'exercice</t>
  </si>
  <si>
    <t>avant conciliation à des fins fiscales</t>
  </si>
  <si>
    <t>CONCILIATION À DES FINS FISCALES</t>
  </si>
  <si>
    <t>Ajouter (déduire)</t>
  </si>
  <si>
    <t>Immobilisations corporelles et actifs incorporels achetés</t>
  </si>
  <si>
    <t>Amortissement</t>
  </si>
  <si>
    <t>Produit de cession</t>
  </si>
  <si>
    <t>(Gain) perte sur cession</t>
  </si>
  <si>
    <t>Réduction de valeur / Reclassement</t>
  </si>
  <si>
    <t>Propriétés destinées à la revente</t>
  </si>
  <si>
    <t>Coût des propriétés vendues</t>
  </si>
  <si>
    <t>Prêts, placements de portefeuille à titre d'investissement</t>
  </si>
  <si>
    <t>et participations dans des entreprises municipales</t>
  </si>
  <si>
    <t>et des partenariats commerciaux</t>
  </si>
  <si>
    <t>Remboursement ou produit de  cession</t>
  </si>
  <si>
    <t>(Gain) perte sur remboursement ou sur cession</t>
  </si>
  <si>
    <t>Provision pour moins-value / Réduction de valeur</t>
  </si>
  <si>
    <t>Financement</t>
  </si>
  <si>
    <t>Financement à long terme des activités de fonctionnement</t>
  </si>
  <si>
    <t>Remboursement de la dette à long terme</t>
  </si>
  <si>
    <t>Affectations</t>
  </si>
  <si>
    <t>Activités d'investissement</t>
  </si>
  <si>
    <t>à des fins fiscales</t>
  </si>
  <si>
    <t>EXCÉDENT (DÉFICIT) D'INVESTISSEMENT À DES FINS FISCALES</t>
  </si>
  <si>
    <t>Revenus d'investissement</t>
  </si>
  <si>
    <t>Acquisition d'immobilisations corporelles</t>
  </si>
  <si>
    <t>Acquisition</t>
  </si>
  <si>
    <t>Émission ou acquisition</t>
  </si>
  <si>
    <t>Financement à long terme des activités d'investissement</t>
  </si>
  <si>
    <t>Activités de fonctionnement</t>
  </si>
  <si>
    <t>Excédent accumulé</t>
  </si>
  <si>
    <t>Bâtiments</t>
  </si>
  <si>
    <t>Excédent (déficit) d'inv. de l'exercice à des fins fiscales</t>
  </si>
  <si>
    <t>Excédent (déficit) accumulé - DCTP (revenu fictif à taxer dans le futur)</t>
  </si>
  <si>
    <t>Vulgarisation:</t>
  </si>
  <si>
    <t>Une autre option serait d'émettre une dette pour financer ce même achat, l'impact serait un déficit à l'investissement contrebalancer par le financement à long terme.</t>
  </si>
  <si>
    <t>Le MAMH a plutôt permis l'utilisation du DCTP qui permet de créer un revenu fictif qu'on n'a toujours pas reçu, mais qui sera reçu dans le futur, lorsque les travaux</t>
  </si>
  <si>
    <t>de décontamination seront réellement réalisés.</t>
  </si>
  <si>
    <t>Création d'un actif serait financé à même les activités de fonctionnement.</t>
  </si>
  <si>
    <r>
      <t xml:space="preserve">Revenus taxation </t>
    </r>
    <r>
      <rPr>
        <sz val="11"/>
        <color theme="5"/>
        <rFont val="Calibri"/>
        <family val="2"/>
        <scheme val="minor"/>
      </rPr>
      <t>avec DCTP</t>
    </r>
  </si>
  <si>
    <r>
      <t xml:space="preserve">Revenus taxation </t>
    </r>
    <r>
      <rPr>
        <sz val="11"/>
        <rFont val="Calibri"/>
        <family val="2"/>
        <scheme val="minor"/>
      </rPr>
      <t>sans DCTP</t>
    </r>
  </si>
  <si>
    <t xml:space="preserve">Compte à recevoir </t>
  </si>
  <si>
    <t xml:space="preserve">   AF - Revenus taxation</t>
  </si>
  <si>
    <t>Représente la charge (amortissement) DCTP + désactualisation du passif OMHS</t>
  </si>
  <si>
    <t>Hypothèse que l'argent n'a pas été encaissé en 2024</t>
  </si>
  <si>
    <t>Puisque nous n'avons pas l'argent pour financer cet actif, il faut générer un revenu additionnel, d'où le besoin d'augmenter le revenu de taxation.</t>
  </si>
  <si>
    <t xml:space="preserve">La charge de désactualisation du passif ne peut toutefois pas être financée par le DCTP (revenu fictif). Toutefois, évaluer si le montant est matériel et si nécessaire </t>
  </si>
  <si>
    <t>de le compabiliser annuellement plutôt qu'initialement.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</si>
</sst>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EC$&quot;;[Red]\-#,##0.00\ &quot;EC$&quot;"/>
    <numFmt numFmtId="43" formatCode="_-* #,##0.00_-;\-* #,##0.00_-;_-* &quot;-&quot;??_-;_-@_-"/>
    <numFmt numFmtId="164" formatCode="_-* #,##0.0_-;\-* #,##0.0_-;_-* &quot;-&quot;??_-;_-@_-"/>
    <numFmt numFmtId="165" formatCode="_-* #,##0_-;\-* #,##0_-;_-* &quot;-&quot;??_-;_-@_-"/>
    <numFmt numFmtId="166" formatCode="_-* #,##0\ _E_C_$_-;\-* #,##0\ _E_C_$_-;_-* &quot;-&quot;\ _E_C_$_-;_-@_-"/>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sz val="15"/>
      <color theme="0"/>
      <name val="Calibri"/>
      <family val="2"/>
      <scheme val="minor"/>
    </font>
    <font>
      <b/>
      <sz val="15"/>
      <color theme="0"/>
      <name val="Arial Black"/>
      <family val="2"/>
    </font>
    <font>
      <i/>
      <sz val="11"/>
      <color theme="1"/>
      <name val="Calibri"/>
      <family val="2"/>
      <scheme val="minor"/>
    </font>
    <font>
      <i/>
      <sz val="9"/>
      <color theme="0" tint="-0.34998626667073579"/>
      <name val="Calibri"/>
      <family val="2"/>
      <scheme val="minor"/>
    </font>
    <font>
      <sz val="11"/>
      <color theme="5"/>
      <name val="Calibri"/>
      <family val="2"/>
      <scheme val="minor"/>
    </font>
    <font>
      <b/>
      <u/>
      <sz val="11"/>
      <color theme="1"/>
      <name val="Calibri"/>
      <family val="2"/>
      <scheme val="minor"/>
    </font>
    <font>
      <b/>
      <sz val="11"/>
      <color theme="5"/>
      <name val="Calibri"/>
      <family val="2"/>
      <scheme val="minor"/>
    </font>
    <font>
      <sz val="11"/>
      <name val="Calibri"/>
      <family val="2"/>
      <scheme val="minor"/>
    </font>
    <font>
      <sz val="11"/>
      <color rgb="FF000000"/>
      <name val="Calibri"/>
      <family val="2"/>
    </font>
    <font>
      <sz val="10"/>
      <name val="Arial Narrow"/>
      <family val="2"/>
    </font>
    <font>
      <b/>
      <sz val="10"/>
      <color rgb="FF3589C9"/>
      <name val="Arial Narrow"/>
      <family val="2"/>
    </font>
    <font>
      <b/>
      <sz val="10"/>
      <color rgb="FFFF0000"/>
      <name val="Arial Narrow"/>
      <family val="2"/>
    </font>
    <font>
      <b/>
      <sz val="10"/>
      <color rgb="FF033A8B"/>
      <name val="Arial Narrow"/>
      <family val="2"/>
    </font>
    <font>
      <b/>
      <sz val="10"/>
      <name val="Arial Narrow"/>
      <family val="2"/>
    </font>
    <font>
      <i/>
      <sz val="10"/>
      <name val="Arial Narrow"/>
      <family val="2"/>
    </font>
  </fonts>
  <fills count="4">
    <fill>
      <patternFill patternType="none"/>
    </fill>
    <fill>
      <patternFill patternType="gray125"/>
    </fill>
    <fill>
      <patternFill patternType="solid">
        <fgColor theme="5" tint="-0.249977111117893"/>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right/>
      <top/>
      <bottom style="thin">
        <color rgb="FF033A8B"/>
      </bottom>
      <diagonal/>
    </border>
    <border>
      <left/>
      <right/>
      <top style="thin">
        <color rgb="FF033A8B"/>
      </top>
      <bottom/>
      <diagonal/>
    </border>
    <border>
      <left/>
      <right/>
      <top/>
      <bottom style="medium">
        <color rgb="FF033A8B"/>
      </bottom>
      <diagonal/>
    </border>
    <border>
      <left/>
      <right/>
      <top style="thin">
        <color rgb="FF033A8B"/>
      </top>
      <bottom style="thin">
        <color rgb="FF033A8B"/>
      </bottom>
      <diagonal/>
    </border>
    <border>
      <left/>
      <right/>
      <top style="thin">
        <color rgb="FF033A8B"/>
      </top>
      <bottom style="medium">
        <color rgb="FF033A8B"/>
      </bottom>
      <diagonal/>
    </border>
    <border>
      <left style="thick">
        <color indexed="64"/>
      </left>
      <right/>
      <top/>
      <bottom style="thin">
        <color rgb="FF033A8B"/>
      </bottom>
      <diagonal/>
    </border>
    <border>
      <left style="thick">
        <color indexed="64"/>
      </left>
      <right/>
      <top/>
      <bottom/>
      <diagonal/>
    </border>
    <border>
      <left style="thick">
        <color indexed="64"/>
      </left>
      <right/>
      <top style="thin">
        <color rgb="FF033A8B"/>
      </top>
      <bottom style="thin">
        <color rgb="FF033A8B"/>
      </bottom>
      <diagonal/>
    </border>
    <border>
      <left style="thick">
        <color indexed="64"/>
      </left>
      <right/>
      <top/>
      <bottom style="medium">
        <color rgb="FF033A8B"/>
      </bottom>
      <diagonal/>
    </border>
    <border>
      <left style="thick">
        <color indexed="64"/>
      </left>
      <right/>
      <top style="thin">
        <color rgb="FF033A8B"/>
      </top>
      <bottom/>
      <diagonal/>
    </border>
    <border>
      <left style="thick">
        <color indexed="64"/>
      </left>
      <right/>
      <top style="thin">
        <color rgb="FF033A8B"/>
      </top>
      <bottom style="medium">
        <color rgb="FF033A8B"/>
      </bottom>
      <diagonal/>
    </border>
    <border>
      <left/>
      <right/>
      <top style="medium">
        <color rgb="FF033A8B"/>
      </top>
      <bottom style="mediumDashDot">
        <color indexed="64"/>
      </bottom>
      <diagonal/>
    </border>
    <border>
      <left/>
      <right/>
      <top style="mediumDashDot">
        <color indexed="64"/>
      </top>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rgb="FF033A8B"/>
      </bottom>
      <diagonal/>
    </border>
    <border>
      <left style="mediumDashDot">
        <color indexed="64"/>
      </left>
      <right/>
      <top style="thin">
        <color rgb="FF033A8B"/>
      </top>
      <bottom style="medium">
        <color rgb="FF033A8B"/>
      </bottom>
      <diagonal/>
    </border>
    <border>
      <left/>
      <right style="mediumDashDot">
        <color indexed="64"/>
      </right>
      <top style="thin">
        <color rgb="FF033A8B"/>
      </top>
      <bottom style="medium">
        <color rgb="FF033A8B"/>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style="medium">
        <color rgb="FF033A8B"/>
      </top>
      <bottom style="mediumDashDot">
        <color indexed="64"/>
      </bottom>
      <diagonal/>
    </border>
    <border>
      <left style="mediumDashDot">
        <color indexed="64"/>
      </left>
      <right/>
      <top style="thin">
        <color rgb="FF033A8B"/>
      </top>
      <bottom/>
      <diagonal/>
    </border>
    <border>
      <left/>
      <right style="mediumDashDot">
        <color indexed="64"/>
      </right>
      <top style="thin">
        <color rgb="FF033A8B"/>
      </top>
      <bottom/>
      <diagonal/>
    </border>
    <border>
      <left/>
      <right style="mediumDashDot">
        <color indexed="64"/>
      </right>
      <top/>
      <bottom style="thin">
        <color rgb="FF033A8B"/>
      </bottom>
      <diagonal/>
    </border>
    <border>
      <left style="mediumDashDot">
        <color indexed="64"/>
      </left>
      <right/>
      <top style="thin">
        <color rgb="FF033A8B"/>
      </top>
      <bottom style="thin">
        <color rgb="FF033A8B"/>
      </bottom>
      <diagonal/>
    </border>
    <border>
      <left/>
      <right style="mediumDashDot">
        <color indexed="64"/>
      </right>
      <top style="thin">
        <color rgb="FF033A8B"/>
      </top>
      <bottom style="thin">
        <color rgb="FF033A8B"/>
      </bottom>
      <diagonal/>
    </border>
    <border>
      <left style="mediumDashDot">
        <color indexed="64"/>
      </left>
      <right/>
      <top/>
      <bottom style="medium">
        <color rgb="FF033A8B"/>
      </bottom>
      <diagonal/>
    </border>
    <border>
      <left/>
      <right style="mediumDashDot">
        <color indexed="64"/>
      </right>
      <top/>
      <bottom style="medium">
        <color rgb="FF033A8B"/>
      </bottom>
      <diagonal/>
    </border>
    <border>
      <left/>
      <right style="mediumDashDot">
        <color indexed="64"/>
      </right>
      <top/>
      <bottom style="mediumDashDot">
        <color indexed="64"/>
      </bottom>
      <diagonal/>
    </border>
  </borders>
  <cellStyleXfs count="4">
    <xf numFmtId="0" fontId="0" fillId="0" borderId="0"/>
    <xf numFmtId="43" fontId="1" fillId="0" borderId="0" applyFont="0" applyFill="0" applyBorder="0" applyAlignment="0" applyProtection="0"/>
    <xf numFmtId="0" fontId="15" fillId="0" borderId="0" applyBorder="0"/>
    <xf numFmtId="0" fontId="15" fillId="0" borderId="0" applyBorder="0"/>
  </cellStyleXfs>
  <cellXfs count="116">
    <xf numFmtId="0" fontId="0" fillId="0" borderId="0" xfId="0"/>
    <xf numFmtId="0" fontId="0" fillId="0" borderId="0" xfId="0" applyAlignment="1">
      <alignment wrapText="1"/>
    </xf>
    <xf numFmtId="43" fontId="0" fillId="0" borderId="0" xfId="1" applyFont="1"/>
    <xf numFmtId="165" fontId="0" fillId="0" borderId="0" xfId="1" applyNumberFormat="1" applyFont="1"/>
    <xf numFmtId="8" fontId="0" fillId="0" borderId="0" xfId="0" applyNumberFormat="1"/>
    <xf numFmtId="165" fontId="0" fillId="0" borderId="0" xfId="0" applyNumberFormat="1"/>
    <xf numFmtId="165" fontId="0" fillId="0" borderId="1" xfId="1" applyNumberFormat="1" applyFont="1" applyBorder="1"/>
    <xf numFmtId="165" fontId="0" fillId="0" borderId="1" xfId="0" applyNumberFormat="1" applyBorder="1"/>
    <xf numFmtId="165" fontId="0" fillId="0" borderId="0" xfId="1" applyNumberFormat="1" applyFont="1" applyBorder="1"/>
    <xf numFmtId="0" fontId="3" fillId="0" borderId="0" xfId="0" applyFont="1"/>
    <xf numFmtId="0" fontId="0" fillId="2" borderId="0" xfId="0" applyFill="1"/>
    <xf numFmtId="0" fontId="4" fillId="2" borderId="0" xfId="0" applyFont="1" applyFill="1"/>
    <xf numFmtId="0" fontId="2" fillId="2" borderId="0" xfId="0" applyFont="1" applyFill="1"/>
    <xf numFmtId="0" fontId="7" fillId="2" borderId="0" xfId="0" applyFont="1" applyFill="1"/>
    <xf numFmtId="0" fontId="8" fillId="2" borderId="0" xfId="0" applyFont="1" applyFill="1"/>
    <xf numFmtId="0" fontId="0" fillId="3" borderId="0" xfId="0" applyFill="1"/>
    <xf numFmtId="0" fontId="3" fillId="3" borderId="0" xfId="0" applyFont="1" applyFill="1"/>
    <xf numFmtId="0" fontId="3" fillId="0" borderId="0" xfId="0" applyFont="1" applyAlignment="1">
      <alignment horizontal="right"/>
    </xf>
    <xf numFmtId="15" fontId="3" fillId="0" borderId="0" xfId="0" quotePrefix="1" applyNumberFormat="1" applyFont="1" applyAlignment="1">
      <alignment horizontal="right"/>
    </xf>
    <xf numFmtId="0" fontId="0" fillId="0" borderId="0" xfId="0" quotePrefix="1"/>
    <xf numFmtId="0" fontId="9" fillId="0" borderId="0" xfId="0" applyFont="1"/>
    <xf numFmtId="0" fontId="10" fillId="0" borderId="0" xfId="0" applyFont="1"/>
    <xf numFmtId="0" fontId="10" fillId="0" borderId="0" xfId="0" quotePrefix="1" applyFont="1"/>
    <xf numFmtId="0" fontId="11" fillId="0" borderId="0" xfId="0" applyFont="1"/>
    <xf numFmtId="0" fontId="12" fillId="0" borderId="0" xfId="0" applyFont="1"/>
    <xf numFmtId="0" fontId="11" fillId="0" borderId="0" xfId="0" applyFont="1" applyAlignment="1">
      <alignment wrapText="1"/>
    </xf>
    <xf numFmtId="165" fontId="11" fillId="0" borderId="0" xfId="1" applyNumberFormat="1" applyFont="1"/>
    <xf numFmtId="165" fontId="11" fillId="0" borderId="0" xfId="0" applyNumberFormat="1" applyFont="1"/>
    <xf numFmtId="165" fontId="11" fillId="0" borderId="0" xfId="1" applyNumberFormat="1" applyFont="1" applyBorder="1"/>
    <xf numFmtId="165" fontId="0" fillId="0" borderId="0" xfId="1" applyNumberFormat="1" applyFont="1" applyFill="1" applyBorder="1"/>
    <xf numFmtId="0" fontId="19" fillId="0" borderId="0" xfId="2" applyFont="1" applyAlignment="1">
      <alignment vertical="center"/>
    </xf>
    <xf numFmtId="165" fontId="20" fillId="0" borderId="5" xfId="1" applyNumberFormat="1" applyFont="1" applyBorder="1" applyAlignment="1">
      <alignment horizontal="left" vertical="center"/>
    </xf>
    <xf numFmtId="165" fontId="18" fillId="0" borderId="5" xfId="1" applyNumberFormat="1" applyFont="1" applyBorder="1" applyAlignment="1">
      <alignment horizontal="left" vertical="center"/>
    </xf>
    <xf numFmtId="165" fontId="0" fillId="0" borderId="8" xfId="1" applyNumberFormat="1" applyFont="1" applyBorder="1"/>
    <xf numFmtId="0" fontId="0" fillId="0" borderId="8" xfId="0" applyBorder="1"/>
    <xf numFmtId="165" fontId="0" fillId="0" borderId="8" xfId="0" applyNumberFormat="1" applyBorder="1"/>
    <xf numFmtId="165" fontId="18" fillId="0" borderId="9" xfId="1" applyNumberFormat="1" applyFont="1" applyBorder="1" applyAlignment="1">
      <alignment horizontal="left" vertical="center"/>
    </xf>
    <xf numFmtId="0" fontId="17" fillId="0" borderId="0" xfId="2" applyFont="1" applyAlignment="1">
      <alignment vertical="center"/>
    </xf>
    <xf numFmtId="165" fontId="20" fillId="0" borderId="2" xfId="1" applyNumberFormat="1" applyFont="1" applyBorder="1" applyAlignment="1">
      <alignment horizontal="left" vertical="center"/>
    </xf>
    <xf numFmtId="165" fontId="18" fillId="0" borderId="2" xfId="1" applyNumberFormat="1" applyFont="1" applyBorder="1" applyAlignment="1">
      <alignment horizontal="left" vertical="center"/>
    </xf>
    <xf numFmtId="165" fontId="20" fillId="0" borderId="4" xfId="1" applyNumberFormat="1" applyFont="1" applyBorder="1" applyAlignment="1">
      <alignment vertical="center"/>
    </xf>
    <xf numFmtId="165" fontId="18" fillId="0" borderId="4" xfId="1" applyNumberFormat="1" applyFont="1" applyBorder="1" applyAlignment="1">
      <alignment vertical="center"/>
    </xf>
    <xf numFmtId="165" fontId="20" fillId="0" borderId="7" xfId="1" applyNumberFormat="1" applyFont="1" applyBorder="1" applyAlignment="1">
      <alignment horizontal="left" vertical="center"/>
    </xf>
    <xf numFmtId="165" fontId="20" fillId="0" borderId="10" xfId="1" applyNumberFormat="1" applyFont="1" applyBorder="1" applyAlignment="1">
      <alignment vertical="center"/>
    </xf>
    <xf numFmtId="164" fontId="0" fillId="0" borderId="8" xfId="1" applyNumberFormat="1" applyFont="1" applyBorder="1"/>
    <xf numFmtId="165" fontId="20" fillId="0" borderId="3" xfId="1" applyNumberFormat="1" applyFont="1" applyBorder="1" applyAlignment="1">
      <alignment vertical="center"/>
    </xf>
    <xf numFmtId="165" fontId="18" fillId="0" borderId="3" xfId="1" applyNumberFormat="1" applyFont="1" applyBorder="1" applyAlignment="1">
      <alignment vertical="center"/>
    </xf>
    <xf numFmtId="165" fontId="16" fillId="0" borderId="5" xfId="2" applyNumberFormat="1" applyFont="1" applyBorder="1" applyAlignment="1">
      <alignment horizontal="left" vertical="center"/>
    </xf>
    <xf numFmtId="165" fontId="16" fillId="0" borderId="4" xfId="2" applyNumberFormat="1" applyFont="1" applyBorder="1" applyAlignment="1">
      <alignment vertical="center"/>
    </xf>
    <xf numFmtId="165" fontId="18" fillId="0" borderId="11" xfId="1" applyNumberFormat="1" applyFont="1" applyBorder="1" applyAlignment="1">
      <alignment vertical="center"/>
    </xf>
    <xf numFmtId="0" fontId="20" fillId="0" borderId="7" xfId="2" applyFont="1" applyBorder="1" applyAlignment="1">
      <alignment vertical="center"/>
    </xf>
    <xf numFmtId="165" fontId="16" fillId="0" borderId="9" xfId="2" applyNumberFormat="1" applyFont="1" applyBorder="1" applyAlignment="1">
      <alignment horizontal="left" vertical="center"/>
    </xf>
    <xf numFmtId="165" fontId="16" fillId="0" borderId="10" xfId="2" applyNumberFormat="1" applyFont="1" applyBorder="1" applyAlignment="1">
      <alignment vertical="center"/>
    </xf>
    <xf numFmtId="43" fontId="20" fillId="0" borderId="6" xfId="1" applyFont="1" applyBorder="1" applyAlignment="1">
      <alignment vertical="center"/>
    </xf>
    <xf numFmtId="43" fontId="0" fillId="0" borderId="8" xfId="1" applyFont="1" applyBorder="1"/>
    <xf numFmtId="0" fontId="16" fillId="0" borderId="0" xfId="2" applyFont="1" applyBorder="1" applyAlignment="1">
      <alignment vertical="center"/>
    </xf>
    <xf numFmtId="0" fontId="19" fillId="0" borderId="0" xfId="2" applyFont="1" applyBorder="1" applyAlignment="1">
      <alignment vertical="center"/>
    </xf>
    <xf numFmtId="0" fontId="16" fillId="0" borderId="5" xfId="2" applyFont="1" applyBorder="1" applyAlignment="1">
      <alignment horizontal="left" vertical="center"/>
    </xf>
    <xf numFmtId="0" fontId="16" fillId="0" borderId="5" xfId="2" applyFont="1" applyBorder="1" applyAlignment="1">
      <alignment vertical="center"/>
    </xf>
    <xf numFmtId="0" fontId="16" fillId="0" borderId="3" xfId="2" applyFont="1" applyBorder="1" applyAlignment="1">
      <alignment vertical="center"/>
    </xf>
    <xf numFmtId="0" fontId="20" fillId="0" borderId="5" xfId="2" applyFont="1" applyBorder="1" applyAlignment="1">
      <alignment horizontal="left" vertical="center"/>
    </xf>
    <xf numFmtId="0" fontId="16" fillId="0" borderId="4" xfId="2" applyFont="1" applyBorder="1" applyAlignment="1">
      <alignment vertical="center"/>
    </xf>
    <xf numFmtId="0" fontId="20" fillId="0" borderId="2" xfId="2" applyFont="1" applyBorder="1" applyAlignment="1">
      <alignment horizontal="left" vertical="center"/>
    </xf>
    <xf numFmtId="0" fontId="16" fillId="0" borderId="2" xfId="2" applyFont="1" applyBorder="1" applyAlignment="1">
      <alignment vertical="center"/>
    </xf>
    <xf numFmtId="0" fontId="20" fillId="0" borderId="6" xfId="2" applyFont="1" applyBorder="1" applyAlignment="1">
      <alignment vertical="center"/>
    </xf>
    <xf numFmtId="0" fontId="20" fillId="0" borderId="0" xfId="2" applyFont="1" applyBorder="1" applyAlignment="1">
      <alignment vertical="center"/>
    </xf>
    <xf numFmtId="0" fontId="20" fillId="0" borderId="3" xfId="2" applyFont="1" applyBorder="1" applyAlignment="1">
      <alignment vertical="center"/>
    </xf>
    <xf numFmtId="0" fontId="20" fillId="0" borderId="2" xfId="2" applyFont="1" applyBorder="1" applyAlignment="1">
      <alignment vertical="center"/>
    </xf>
    <xf numFmtId="43" fontId="20" fillId="0" borderId="12" xfId="1" applyFont="1" applyBorder="1" applyAlignment="1">
      <alignment vertical="center"/>
    </xf>
    <xf numFmtId="0" fontId="17" fillId="0" borderId="0" xfId="2" applyFont="1" applyBorder="1" applyAlignment="1">
      <alignment vertical="center"/>
    </xf>
    <xf numFmtId="0" fontId="0" fillId="0" borderId="13" xfId="0" applyBorder="1"/>
    <xf numFmtId="0" fontId="0" fillId="0" borderId="15" xfId="0" applyBorder="1"/>
    <xf numFmtId="0" fontId="19" fillId="0" borderId="14" xfId="2" applyFont="1" applyBorder="1" applyAlignment="1">
      <alignment vertical="center"/>
    </xf>
    <xf numFmtId="0" fontId="19" fillId="0" borderId="16" xfId="2" applyFont="1" applyBorder="1" applyAlignment="1">
      <alignment vertical="center"/>
    </xf>
    <xf numFmtId="0" fontId="0" fillId="0" borderId="17" xfId="0" applyBorder="1"/>
    <xf numFmtId="0" fontId="19" fillId="0" borderId="18" xfId="2" applyFont="1" applyBorder="1" applyAlignment="1">
      <alignment vertical="center"/>
    </xf>
    <xf numFmtId="0" fontId="20" fillId="0" borderId="19" xfId="2" applyFont="1" applyBorder="1" applyAlignment="1">
      <alignment horizontal="left" vertical="center"/>
    </xf>
    <xf numFmtId="0" fontId="0" fillId="0" borderId="18" xfId="0" applyBorder="1"/>
    <xf numFmtId="0" fontId="20" fillId="0" borderId="17" xfId="2" applyFont="1" applyBorder="1" applyAlignment="1">
      <alignment horizontal="left" vertical="center"/>
    </xf>
    <xf numFmtId="0" fontId="21" fillId="0" borderId="17" xfId="2" applyFont="1" applyBorder="1" applyAlignment="1">
      <alignment horizontal="left" vertical="center"/>
    </xf>
    <xf numFmtId="0" fontId="16" fillId="0" borderId="17" xfId="2" applyFont="1" applyBorder="1" applyAlignment="1">
      <alignment horizontal="left" vertical="center"/>
    </xf>
    <xf numFmtId="43" fontId="0" fillId="0" borderId="18" xfId="1" applyFont="1" applyBorder="1"/>
    <xf numFmtId="0" fontId="16" fillId="0" borderId="17" xfId="2" applyFont="1" applyBorder="1" applyAlignment="1">
      <alignment vertical="center"/>
    </xf>
    <xf numFmtId="0" fontId="20" fillId="0" borderId="20" xfId="2" applyFont="1" applyBorder="1" applyAlignment="1">
      <alignment vertical="center"/>
    </xf>
    <xf numFmtId="43" fontId="20" fillId="0" borderId="21" xfId="1" applyFont="1" applyBorder="1" applyAlignment="1">
      <alignment vertical="center"/>
    </xf>
    <xf numFmtId="0" fontId="0" fillId="0" borderId="22" xfId="0" applyBorder="1"/>
    <xf numFmtId="0" fontId="0" fillId="0" borderId="23" xfId="0" applyBorder="1"/>
    <xf numFmtId="0" fontId="0" fillId="0" borderId="24" xfId="0" applyBorder="1"/>
    <xf numFmtId="165" fontId="0" fillId="0" borderId="18" xfId="0" applyNumberFormat="1" applyBorder="1"/>
    <xf numFmtId="0" fontId="20" fillId="0" borderId="25" xfId="2" applyFont="1" applyBorder="1" applyAlignment="1">
      <alignment vertical="center"/>
    </xf>
    <xf numFmtId="165" fontId="20" fillId="0" borderId="26" xfId="1" applyNumberFormat="1" applyFont="1" applyBorder="1" applyAlignment="1">
      <alignment vertical="center"/>
    </xf>
    <xf numFmtId="0" fontId="20" fillId="0" borderId="19" xfId="2" applyFont="1" applyBorder="1" applyAlignment="1">
      <alignment vertical="center"/>
    </xf>
    <xf numFmtId="0" fontId="20" fillId="0" borderId="27" xfId="2" applyFont="1" applyBorder="1" applyAlignment="1">
      <alignment vertical="center"/>
    </xf>
    <xf numFmtId="0" fontId="16" fillId="0" borderId="28" xfId="2" applyFont="1" applyBorder="1" applyAlignment="1">
      <alignment horizontal="left" vertical="center"/>
    </xf>
    <xf numFmtId="165" fontId="16" fillId="0" borderId="29" xfId="2" applyNumberFormat="1" applyFont="1" applyBorder="1" applyAlignment="1">
      <alignment horizontal="left" vertical="center"/>
    </xf>
    <xf numFmtId="0" fontId="20" fillId="0" borderId="17" xfId="2" applyFont="1" applyBorder="1" applyAlignment="1">
      <alignment vertical="center"/>
    </xf>
    <xf numFmtId="0" fontId="20" fillId="0" borderId="30" xfId="2" applyFont="1" applyBorder="1" applyAlignment="1">
      <alignment vertical="center"/>
    </xf>
    <xf numFmtId="165" fontId="16" fillId="0" borderId="31" xfId="2" applyNumberFormat="1" applyFont="1" applyBorder="1" applyAlignment="1">
      <alignment vertical="center"/>
    </xf>
    <xf numFmtId="0" fontId="0" fillId="0" borderId="32" xfId="0" applyBorder="1"/>
    <xf numFmtId="165" fontId="0" fillId="0" borderId="18" xfId="1" applyNumberFormat="1" applyFont="1" applyBorder="1"/>
    <xf numFmtId="0" fontId="20" fillId="0" borderId="28" xfId="2" applyFont="1" applyBorder="1" applyAlignment="1">
      <alignment horizontal="left" vertical="center"/>
    </xf>
    <xf numFmtId="165" fontId="20" fillId="0" borderId="29" xfId="1" applyNumberFormat="1" applyFont="1" applyBorder="1" applyAlignment="1">
      <alignment horizontal="left" vertical="center"/>
    </xf>
    <xf numFmtId="165" fontId="18" fillId="0" borderId="27" xfId="1" applyNumberFormat="1" applyFont="1" applyBorder="1" applyAlignment="1">
      <alignment horizontal="left" vertical="center"/>
    </xf>
    <xf numFmtId="0" fontId="17" fillId="0" borderId="17" xfId="2" applyFont="1" applyBorder="1" applyAlignment="1">
      <alignment vertical="center"/>
    </xf>
    <xf numFmtId="165" fontId="20" fillId="0" borderId="31" xfId="1" applyNumberFormat="1" applyFont="1" applyBorder="1" applyAlignment="1">
      <alignment vertical="center"/>
    </xf>
    <xf numFmtId="0" fontId="0" fillId="0" borderId="0" xfId="0" applyAlignment="1">
      <alignment horizontal="right"/>
    </xf>
    <xf numFmtId="0" fontId="13" fillId="0" borderId="0" xfId="0" applyFont="1" applyAlignment="1">
      <alignment horizontal="right"/>
    </xf>
    <xf numFmtId="0" fontId="3" fillId="0" borderId="8" xfId="0" applyFont="1" applyBorder="1" applyAlignment="1">
      <alignment horizontal="right"/>
    </xf>
    <xf numFmtId="0" fontId="13" fillId="0" borderId="18" xfId="0" applyFont="1" applyBorder="1" applyAlignment="1">
      <alignment horizontal="right"/>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8" xfId="2" applyFont="1" applyBorder="1" applyAlignment="1">
      <alignment horizontal="center" vertical="center"/>
    </xf>
    <xf numFmtId="0" fontId="0" fillId="0" borderId="0" xfId="0" applyAlignment="1">
      <alignment horizontal="left" wrapText="1"/>
    </xf>
    <xf numFmtId="166" fontId="0" fillId="0" borderId="0" xfId="1" applyNumberFormat="1" applyFont="1" applyAlignment="1">
      <alignment horizontal="left" vertical="center"/>
    </xf>
    <xf numFmtId="0" fontId="3" fillId="0" borderId="0" xfId="0" applyFont="1" applyAlignment="1">
      <alignment horizontal="center"/>
    </xf>
    <xf numFmtId="0" fontId="13" fillId="0" borderId="0" xfId="0" applyFont="1" applyAlignment="1">
      <alignment horizontal="center"/>
    </xf>
  </cellXfs>
  <cellStyles count="4">
    <cellStyle name="Milliers" xfId="1" builtinId="3"/>
    <cellStyle name="Normal" xfId="0" builtinId="0"/>
    <cellStyle name="Normal 2" xfId="2" xr:uid="{0612F90F-0149-435A-ADC4-1DAAC7DF7F46}"/>
    <cellStyle name="Normal 3" xfId="3" xr:uid="{49753A66-0A1A-4910-8689-F18D40B612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220980</xdr:colOff>
      <xdr:row>28</xdr:row>
      <xdr:rowOff>22860</xdr:rowOff>
    </xdr:from>
    <xdr:to>
      <xdr:col>6</xdr:col>
      <xdr:colOff>53340</xdr:colOff>
      <xdr:row>30</xdr:row>
      <xdr:rowOff>38100</xdr:rowOff>
    </xdr:to>
    <xdr:sp macro="" textlink="">
      <xdr:nvSpPr>
        <xdr:cNvPr id="2" name="Légende : flèche vers le bas 1">
          <a:extLst>
            <a:ext uri="{FF2B5EF4-FFF2-40B4-BE49-F238E27FC236}">
              <a16:creationId xmlns:a16="http://schemas.microsoft.com/office/drawing/2014/main" id="{7A5E5142-2425-4191-82ED-830EBB81DC3D}"/>
            </a:ext>
          </a:extLst>
        </xdr:cNvPr>
        <xdr:cNvSpPr/>
      </xdr:nvSpPr>
      <xdr:spPr>
        <a:xfrm>
          <a:off x="4351020" y="7033260"/>
          <a:ext cx="2286000" cy="381000"/>
        </a:xfrm>
        <a:prstGeom prst="downArrowCallout">
          <a:avLst>
            <a:gd name="adj1" fmla="val 0"/>
            <a:gd name="adj2" fmla="val 25000"/>
            <a:gd name="adj3" fmla="val 25000"/>
            <a:gd name="adj4" fmla="val 6497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xdr:col>
      <xdr:colOff>624840</xdr:colOff>
      <xdr:row>28</xdr:row>
      <xdr:rowOff>53340</xdr:rowOff>
    </xdr:from>
    <xdr:to>
      <xdr:col>4</xdr:col>
      <xdr:colOff>1120140</xdr:colOff>
      <xdr:row>30</xdr:row>
      <xdr:rowOff>106680</xdr:rowOff>
    </xdr:to>
    <xdr:cxnSp macro="">
      <xdr:nvCxnSpPr>
        <xdr:cNvPr id="16" name="Connecteur droit avec flèche 15">
          <a:extLst>
            <a:ext uri="{FF2B5EF4-FFF2-40B4-BE49-F238E27FC236}">
              <a16:creationId xmlns:a16="http://schemas.microsoft.com/office/drawing/2014/main" id="{BB0D29A5-A08A-A955-9EFB-9E4A127FB5C6}"/>
            </a:ext>
          </a:extLst>
        </xdr:cNvPr>
        <xdr:cNvCxnSpPr/>
      </xdr:nvCxnSpPr>
      <xdr:spPr>
        <a:xfrm>
          <a:off x="2575560" y="7063740"/>
          <a:ext cx="267462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xdr:colOff>
      <xdr:row>78</xdr:row>
      <xdr:rowOff>22860</xdr:rowOff>
    </xdr:from>
    <xdr:to>
      <xdr:col>11</xdr:col>
      <xdr:colOff>15240</xdr:colOff>
      <xdr:row>86</xdr:row>
      <xdr:rowOff>15240</xdr:rowOff>
    </xdr:to>
    <xdr:sp macro="" textlink="">
      <xdr:nvSpPr>
        <xdr:cNvPr id="19" name="Légende : flèche vers le bas 18">
          <a:extLst>
            <a:ext uri="{FF2B5EF4-FFF2-40B4-BE49-F238E27FC236}">
              <a16:creationId xmlns:a16="http://schemas.microsoft.com/office/drawing/2014/main" id="{62EC68F3-F620-E146-85BA-277E0B8F9CDE}"/>
            </a:ext>
          </a:extLst>
        </xdr:cNvPr>
        <xdr:cNvSpPr/>
      </xdr:nvSpPr>
      <xdr:spPr>
        <a:xfrm>
          <a:off x="7764780" y="16177260"/>
          <a:ext cx="1584960" cy="1455420"/>
        </a:xfrm>
        <a:prstGeom prst="downArrowCallout">
          <a:avLst>
            <a:gd name="adj1" fmla="val 17488"/>
            <a:gd name="adj2" fmla="val 22183"/>
            <a:gd name="adj3" fmla="val 13095"/>
            <a:gd name="adj4" fmla="val 82378"/>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0</xdr:colOff>
      <xdr:row>45</xdr:row>
      <xdr:rowOff>129540</xdr:rowOff>
    </xdr:from>
    <xdr:to>
      <xdr:col>8</xdr:col>
      <xdr:colOff>30480</xdr:colOff>
      <xdr:row>61</xdr:row>
      <xdr:rowOff>0</xdr:rowOff>
    </xdr:to>
    <xdr:sp macro="" textlink="">
      <xdr:nvSpPr>
        <xdr:cNvPr id="20" name="Légende : flèche vers le bas 19">
          <a:extLst>
            <a:ext uri="{FF2B5EF4-FFF2-40B4-BE49-F238E27FC236}">
              <a16:creationId xmlns:a16="http://schemas.microsoft.com/office/drawing/2014/main" id="{314079E9-9881-475B-992B-F0480494A6DE}"/>
            </a:ext>
          </a:extLst>
        </xdr:cNvPr>
        <xdr:cNvSpPr/>
      </xdr:nvSpPr>
      <xdr:spPr>
        <a:xfrm>
          <a:off x="5905500" y="9883140"/>
          <a:ext cx="1615440" cy="2796540"/>
        </a:xfrm>
        <a:prstGeom prst="downArrowCallout">
          <a:avLst>
            <a:gd name="adj1" fmla="val 17488"/>
            <a:gd name="adj2" fmla="val 22183"/>
            <a:gd name="adj3" fmla="val 13095"/>
            <a:gd name="adj4" fmla="val 88911"/>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5</xdr:col>
      <xdr:colOff>1120140</xdr:colOff>
      <xdr:row>29</xdr:row>
      <xdr:rowOff>99060</xdr:rowOff>
    </xdr:from>
    <xdr:to>
      <xdr:col>6</xdr:col>
      <xdr:colOff>693420</xdr:colOff>
      <xdr:row>30</xdr:row>
      <xdr:rowOff>137160</xdr:rowOff>
    </xdr:to>
    <xdr:cxnSp macro="">
      <xdr:nvCxnSpPr>
        <xdr:cNvPr id="21" name="Connecteur droit avec flèche 20">
          <a:extLst>
            <a:ext uri="{FF2B5EF4-FFF2-40B4-BE49-F238E27FC236}">
              <a16:creationId xmlns:a16="http://schemas.microsoft.com/office/drawing/2014/main" id="{ED8A53B6-6328-499C-AB14-0621BAAB0EE1}"/>
            </a:ext>
          </a:extLst>
        </xdr:cNvPr>
        <xdr:cNvCxnSpPr/>
      </xdr:nvCxnSpPr>
      <xdr:spPr>
        <a:xfrm flipV="1">
          <a:off x="6492240" y="7292340"/>
          <a:ext cx="784860" cy="2209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1135380</xdr:colOff>
      <xdr:row>29</xdr:row>
      <xdr:rowOff>114300</xdr:rowOff>
    </xdr:from>
    <xdr:to>
      <xdr:col>7</xdr:col>
      <xdr:colOff>685800</xdr:colOff>
      <xdr:row>30</xdr:row>
      <xdr:rowOff>137160</xdr:rowOff>
    </xdr:to>
    <xdr:cxnSp macro="">
      <xdr:nvCxnSpPr>
        <xdr:cNvPr id="24" name="Connecteur droit avec flèche 23">
          <a:extLst>
            <a:ext uri="{FF2B5EF4-FFF2-40B4-BE49-F238E27FC236}">
              <a16:creationId xmlns:a16="http://schemas.microsoft.com/office/drawing/2014/main" id="{145BB880-8D5D-40AD-87CF-AD06866C1EDF}"/>
            </a:ext>
          </a:extLst>
        </xdr:cNvPr>
        <xdr:cNvCxnSpPr/>
      </xdr:nvCxnSpPr>
      <xdr:spPr>
        <a:xfrm flipV="1">
          <a:off x="6507480" y="7307580"/>
          <a:ext cx="2034540" cy="205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68A9-BB64-43AC-BD98-DE55A7B21F46}">
  <sheetPr>
    <pageSetUpPr fitToPage="1"/>
  </sheetPr>
  <dimension ref="A1:EK278"/>
  <sheetViews>
    <sheetView tabSelected="1" zoomScale="115" zoomScaleNormal="115" workbookViewId="0">
      <selection activeCell="A3" sqref="A3:K3"/>
    </sheetView>
  </sheetViews>
  <sheetFormatPr baseColWidth="10" defaultRowHeight="14.4" x14ac:dyDescent="0.3"/>
  <cols>
    <col min="1" max="1" width="16.88671875" customWidth="1"/>
    <col min="3" max="3" width="14.88671875" bestFit="1" customWidth="1"/>
    <col min="4" max="4" width="16.88671875" customWidth="1"/>
    <col min="5" max="5" width="18.109375" customWidth="1"/>
    <col min="6" max="6" width="17.6640625" customWidth="1"/>
    <col min="7" max="7" width="18.5546875" customWidth="1"/>
    <col min="8" max="8" width="12.88671875" customWidth="1"/>
    <col min="9" max="9" width="1.44140625" customWidth="1"/>
    <col min="10" max="12" width="11.5546875" customWidth="1"/>
  </cols>
  <sheetData>
    <row r="1" spans="1:16" ht="24" x14ac:dyDescent="0.6">
      <c r="A1" s="14" t="s">
        <v>0</v>
      </c>
      <c r="B1" s="13"/>
      <c r="C1" s="13"/>
      <c r="D1" s="13"/>
      <c r="E1" s="13"/>
      <c r="F1" s="13"/>
      <c r="G1" s="13"/>
      <c r="H1" s="13"/>
      <c r="I1" s="13"/>
      <c r="J1" s="13"/>
      <c r="K1" s="13"/>
      <c r="L1" s="10"/>
      <c r="M1" s="10"/>
      <c r="N1" s="10"/>
      <c r="O1" s="10"/>
      <c r="P1" s="10"/>
    </row>
    <row r="3" spans="1:16" ht="87" customHeight="1" x14ac:dyDescent="0.3">
      <c r="A3" s="112" t="s">
        <v>1</v>
      </c>
      <c r="B3" s="112"/>
      <c r="C3" s="112"/>
      <c r="D3" s="112"/>
      <c r="E3" s="112"/>
      <c r="F3" s="112"/>
      <c r="G3" s="112"/>
      <c r="H3" s="112"/>
      <c r="I3" s="112"/>
      <c r="J3" s="112"/>
      <c r="K3" s="112"/>
    </row>
    <row r="5" spans="1:16" ht="37.799999999999997" customHeight="1" x14ac:dyDescent="0.3">
      <c r="A5" s="112" t="s">
        <v>11</v>
      </c>
      <c r="B5" s="112"/>
      <c r="C5" s="112"/>
      <c r="D5" s="112"/>
      <c r="E5" s="112"/>
      <c r="F5" s="112"/>
      <c r="G5" s="112"/>
      <c r="H5" s="112"/>
      <c r="I5" s="112"/>
      <c r="J5" s="112"/>
      <c r="K5" s="112"/>
    </row>
    <row r="7" spans="1:16" x14ac:dyDescent="0.3">
      <c r="A7" s="12" t="s">
        <v>2</v>
      </c>
      <c r="B7" s="11"/>
      <c r="C7" s="11"/>
      <c r="D7" s="11"/>
      <c r="E7" s="11"/>
      <c r="F7" s="11"/>
      <c r="G7" s="11"/>
      <c r="H7" s="11"/>
      <c r="I7" s="11"/>
      <c r="J7" s="11"/>
      <c r="K7" s="11"/>
      <c r="L7" s="10"/>
      <c r="M7" s="10"/>
      <c r="N7" s="10"/>
      <c r="O7" s="10"/>
      <c r="P7" s="10"/>
    </row>
    <row r="8" spans="1:16" x14ac:dyDescent="0.3">
      <c r="A8" t="s">
        <v>3</v>
      </c>
    </row>
    <row r="10" spans="1:16" x14ac:dyDescent="0.3">
      <c r="A10" s="16" t="s">
        <v>4</v>
      </c>
      <c r="B10" s="15"/>
      <c r="C10" s="15"/>
      <c r="D10" s="15"/>
      <c r="E10" s="15"/>
      <c r="F10" s="15"/>
      <c r="G10" s="15"/>
      <c r="H10" s="15"/>
      <c r="I10" s="15"/>
      <c r="J10" s="15"/>
      <c r="K10" s="15"/>
    </row>
    <row r="11" spans="1:16" x14ac:dyDescent="0.3">
      <c r="A11" t="s">
        <v>15</v>
      </c>
    </row>
    <row r="12" spans="1:16" x14ac:dyDescent="0.3">
      <c r="A12" t="s">
        <v>70</v>
      </c>
    </row>
    <row r="13" spans="1:16" x14ac:dyDescent="0.3">
      <c r="A13" t="s">
        <v>16</v>
      </c>
    </row>
    <row r="14" spans="1:16" x14ac:dyDescent="0.3">
      <c r="A14" t="s">
        <v>5</v>
      </c>
    </row>
    <row r="15" spans="1:16" x14ac:dyDescent="0.3">
      <c r="A15" s="23" t="s">
        <v>63</v>
      </c>
    </row>
    <row r="17" spans="1:8" ht="43.2" x14ac:dyDescent="0.3">
      <c r="B17" t="s">
        <v>6</v>
      </c>
      <c r="C17" t="s">
        <v>7</v>
      </c>
      <c r="D17" s="1" t="s">
        <v>8</v>
      </c>
      <c r="E17" s="1" t="s">
        <v>9</v>
      </c>
      <c r="F17" s="25" t="s">
        <v>62</v>
      </c>
      <c r="G17" s="1" t="s">
        <v>181</v>
      </c>
      <c r="H17" s="1" t="s">
        <v>182</v>
      </c>
    </row>
    <row r="18" spans="1:8" x14ac:dyDescent="0.3">
      <c r="A18" s="17" t="s">
        <v>13</v>
      </c>
      <c r="B18" s="5">
        <f>+C18</f>
        <v>744093.91489672521</v>
      </c>
      <c r="C18" s="3">
        <f>C28/(1.03)^10</f>
        <v>744093.91489672521</v>
      </c>
      <c r="D18" s="2">
        <v>0</v>
      </c>
      <c r="E18" s="2">
        <v>0</v>
      </c>
      <c r="F18" s="2">
        <v>0</v>
      </c>
      <c r="G18" s="2">
        <v>0</v>
      </c>
      <c r="H18" s="2">
        <v>0</v>
      </c>
    </row>
    <row r="19" spans="1:8" x14ac:dyDescent="0.3">
      <c r="A19" s="18" t="s">
        <v>14</v>
      </c>
      <c r="B19" s="5">
        <f t="shared" ref="B19:B28" si="0">+B18-D19</f>
        <v>669684.52340705274</v>
      </c>
      <c r="C19" s="3">
        <f>+C18*1.03</f>
        <v>766416.73234362702</v>
      </c>
      <c r="D19" s="3">
        <f>+B18/10</f>
        <v>74409.391489672518</v>
      </c>
      <c r="E19" s="5">
        <f t="shared" ref="E19:E28" si="1">+C19-C18</f>
        <v>22322.817446901812</v>
      </c>
      <c r="F19" s="26">
        <f>+$C$18/10</f>
        <v>74409.391489672518</v>
      </c>
      <c r="G19" s="3">
        <f>+E19+F19</f>
        <v>96732.20893657433</v>
      </c>
      <c r="H19" s="5">
        <f>+E19+C18</f>
        <v>766416.73234362702</v>
      </c>
    </row>
    <row r="20" spans="1:8" x14ac:dyDescent="0.3">
      <c r="A20">
        <v>2024</v>
      </c>
      <c r="B20" s="5">
        <f t="shared" si="0"/>
        <v>595275.13191738026</v>
      </c>
      <c r="C20" s="3">
        <f t="shared" ref="C20:C27" si="2">+C19*1.03</f>
        <v>789409.23431393586</v>
      </c>
      <c r="D20" s="5">
        <f>+B18/10</f>
        <v>74409.391489672518</v>
      </c>
      <c r="E20" s="5">
        <f t="shared" si="1"/>
        <v>22992.501970308833</v>
      </c>
      <c r="F20" s="26">
        <f t="shared" ref="F20:F28" si="3">+$C$18/10</f>
        <v>74409.391489672518</v>
      </c>
      <c r="G20" s="3">
        <f t="shared" ref="G20:G28" si="4">+E20+F20</f>
        <v>97401.893459981351</v>
      </c>
      <c r="H20" s="5">
        <f>+E20</f>
        <v>22992.501970308833</v>
      </c>
    </row>
    <row r="21" spans="1:8" x14ac:dyDescent="0.3">
      <c r="A21">
        <v>2025</v>
      </c>
      <c r="B21" s="5">
        <f t="shared" si="0"/>
        <v>520865.74042770773</v>
      </c>
      <c r="C21" s="3">
        <f t="shared" si="2"/>
        <v>813091.51134335401</v>
      </c>
      <c r="D21" s="5">
        <f t="shared" ref="D21:D27" si="5">+D20</f>
        <v>74409.391489672518</v>
      </c>
      <c r="E21" s="5">
        <f t="shared" si="1"/>
        <v>23682.277029418154</v>
      </c>
      <c r="F21" s="26">
        <f t="shared" si="3"/>
        <v>74409.391489672518</v>
      </c>
      <c r="G21" s="3">
        <f t="shared" si="4"/>
        <v>98091.668519090672</v>
      </c>
      <c r="H21" s="5">
        <f t="shared" ref="H21:H28" si="6">+E21</f>
        <v>23682.277029418154</v>
      </c>
    </row>
    <row r="22" spans="1:8" x14ac:dyDescent="0.3">
      <c r="A22">
        <v>2026</v>
      </c>
      <c r="B22" s="5">
        <f t="shared" si="0"/>
        <v>446456.3489380352</v>
      </c>
      <c r="C22" s="3">
        <f t="shared" si="2"/>
        <v>837484.25668365462</v>
      </c>
      <c r="D22" s="5">
        <f t="shared" si="5"/>
        <v>74409.391489672518</v>
      </c>
      <c r="E22" s="5">
        <f t="shared" si="1"/>
        <v>24392.745340300607</v>
      </c>
      <c r="F22" s="26">
        <f t="shared" si="3"/>
        <v>74409.391489672518</v>
      </c>
      <c r="G22" s="3">
        <f t="shared" si="4"/>
        <v>98802.136829973126</v>
      </c>
      <c r="H22" s="5">
        <f t="shared" si="6"/>
        <v>24392.745340300607</v>
      </c>
    </row>
    <row r="23" spans="1:8" x14ac:dyDescent="0.3">
      <c r="A23">
        <v>2027</v>
      </c>
      <c r="B23" s="5">
        <f t="shared" si="0"/>
        <v>372046.95744836266</v>
      </c>
      <c r="C23" s="3">
        <f t="shared" si="2"/>
        <v>862608.78438416426</v>
      </c>
      <c r="D23" s="5">
        <f t="shared" si="5"/>
        <v>74409.391489672518</v>
      </c>
      <c r="E23" s="5">
        <f t="shared" si="1"/>
        <v>25124.527700509643</v>
      </c>
      <c r="F23" s="26">
        <f t="shared" si="3"/>
        <v>74409.391489672518</v>
      </c>
      <c r="G23" s="3">
        <f t="shared" si="4"/>
        <v>99533.919190182161</v>
      </c>
      <c r="H23" s="5">
        <f t="shared" si="6"/>
        <v>25124.527700509643</v>
      </c>
    </row>
    <row r="24" spans="1:8" x14ac:dyDescent="0.3">
      <c r="A24">
        <v>2028</v>
      </c>
      <c r="B24" s="5">
        <f t="shared" si="0"/>
        <v>297637.56595869013</v>
      </c>
      <c r="C24" s="3">
        <f t="shared" si="2"/>
        <v>888487.04791568918</v>
      </c>
      <c r="D24" s="5">
        <f t="shared" si="5"/>
        <v>74409.391489672518</v>
      </c>
      <c r="E24" s="5">
        <f t="shared" si="1"/>
        <v>25878.263531524921</v>
      </c>
      <c r="F24" s="26">
        <f t="shared" si="3"/>
        <v>74409.391489672518</v>
      </c>
      <c r="G24" s="3">
        <f t="shared" si="4"/>
        <v>100287.65502119744</v>
      </c>
      <c r="H24" s="5">
        <f t="shared" si="6"/>
        <v>25878.263531524921</v>
      </c>
    </row>
    <row r="25" spans="1:8" x14ac:dyDescent="0.3">
      <c r="A25">
        <v>2029</v>
      </c>
      <c r="B25" s="5">
        <f t="shared" si="0"/>
        <v>223228.1744690176</v>
      </c>
      <c r="C25" s="3">
        <f t="shared" si="2"/>
        <v>915141.65935315983</v>
      </c>
      <c r="D25" s="5">
        <f t="shared" si="5"/>
        <v>74409.391489672518</v>
      </c>
      <c r="E25" s="5">
        <f t="shared" si="1"/>
        <v>26654.611437470652</v>
      </c>
      <c r="F25" s="26">
        <f t="shared" si="3"/>
        <v>74409.391489672518</v>
      </c>
      <c r="G25" s="3">
        <f t="shared" si="4"/>
        <v>101064.00292714317</v>
      </c>
      <c r="H25" s="5">
        <f t="shared" si="6"/>
        <v>26654.611437470652</v>
      </c>
    </row>
    <row r="26" spans="1:8" x14ac:dyDescent="0.3">
      <c r="A26">
        <v>2030</v>
      </c>
      <c r="B26" s="5">
        <f t="shared" si="0"/>
        <v>148818.78297934507</v>
      </c>
      <c r="C26" s="3">
        <f t="shared" si="2"/>
        <v>942595.90913375467</v>
      </c>
      <c r="D26" s="5">
        <f t="shared" si="5"/>
        <v>74409.391489672518</v>
      </c>
      <c r="E26" s="5">
        <f t="shared" si="1"/>
        <v>27454.249780594837</v>
      </c>
      <c r="F26" s="26">
        <f t="shared" si="3"/>
        <v>74409.391489672518</v>
      </c>
      <c r="G26" s="3">
        <f t="shared" si="4"/>
        <v>101863.64127026736</v>
      </c>
      <c r="H26" s="5">
        <f t="shared" si="6"/>
        <v>27454.249780594837</v>
      </c>
    </row>
    <row r="27" spans="1:8" x14ac:dyDescent="0.3">
      <c r="A27">
        <v>2031</v>
      </c>
      <c r="B27" s="5">
        <f t="shared" si="0"/>
        <v>74409.391489672547</v>
      </c>
      <c r="C27" s="3">
        <f t="shared" si="2"/>
        <v>970873.78640776733</v>
      </c>
      <c r="D27" s="5">
        <f t="shared" si="5"/>
        <v>74409.391489672518</v>
      </c>
      <c r="E27" s="5">
        <f t="shared" si="1"/>
        <v>28277.877274012659</v>
      </c>
      <c r="F27" s="26">
        <f t="shared" si="3"/>
        <v>74409.391489672518</v>
      </c>
      <c r="G27" s="3">
        <f t="shared" si="4"/>
        <v>102687.26876368518</v>
      </c>
      <c r="H27" s="5">
        <f t="shared" si="6"/>
        <v>28277.877274012659</v>
      </c>
    </row>
    <row r="28" spans="1:8" x14ac:dyDescent="0.3">
      <c r="A28">
        <v>2032</v>
      </c>
      <c r="B28" s="5">
        <f t="shared" si="0"/>
        <v>0</v>
      </c>
      <c r="C28" s="8">
        <v>1000000</v>
      </c>
      <c r="D28" s="7">
        <f>+D27</f>
        <v>74409.391489672518</v>
      </c>
      <c r="E28" s="7">
        <f t="shared" si="1"/>
        <v>29126.213592232671</v>
      </c>
      <c r="F28" s="26">
        <f t="shared" si="3"/>
        <v>74409.391489672518</v>
      </c>
      <c r="G28" s="6">
        <f t="shared" si="4"/>
        <v>103535.60508190519</v>
      </c>
      <c r="H28" s="7">
        <f t="shared" si="6"/>
        <v>29126.213592232671</v>
      </c>
    </row>
    <row r="29" spans="1:8" x14ac:dyDescent="0.3">
      <c r="A29" s="9" t="s">
        <v>10</v>
      </c>
      <c r="D29" s="5">
        <f>+SUM(D18:D28)</f>
        <v>744093.91489672509</v>
      </c>
      <c r="E29" s="5">
        <f>+SUM(E19:E28)</f>
        <v>255906.08510327479</v>
      </c>
      <c r="F29" s="27">
        <f>+SUM(F19:F28)</f>
        <v>744093.91489672509</v>
      </c>
      <c r="G29" s="29">
        <f>+SUM(G18:G28)</f>
        <v>999999.99999999977</v>
      </c>
      <c r="H29" s="29">
        <f>+SUM(H18:H28)</f>
        <v>1000000</v>
      </c>
    </row>
    <row r="30" spans="1:8" x14ac:dyDescent="0.3">
      <c r="F30" s="5"/>
    </row>
    <row r="31" spans="1:8" x14ac:dyDescent="0.3">
      <c r="E31" s="113">
        <f>+E29+F29</f>
        <v>999999.99999999988</v>
      </c>
      <c r="F31" s="113"/>
    </row>
    <row r="32" spans="1:8" x14ac:dyDescent="0.3">
      <c r="D32" s="4"/>
    </row>
    <row r="33" spans="1:13" x14ac:dyDescent="0.3">
      <c r="A33" s="16" t="s">
        <v>12</v>
      </c>
      <c r="B33" s="15"/>
      <c r="C33" s="15"/>
      <c r="D33" s="15"/>
      <c r="E33" s="15"/>
      <c r="F33" s="15"/>
      <c r="G33" s="15"/>
      <c r="H33" s="15"/>
      <c r="I33" s="15"/>
      <c r="J33" s="15"/>
      <c r="K33" s="15"/>
    </row>
    <row r="34" spans="1:13" x14ac:dyDescent="0.3">
      <c r="A34" s="23"/>
    </row>
    <row r="35" spans="1:13" x14ac:dyDescent="0.3">
      <c r="A35" s="23"/>
      <c r="G35" s="114" t="s">
        <v>65</v>
      </c>
      <c r="H35" s="114"/>
      <c r="I35" s="105"/>
      <c r="J35" s="115" t="s">
        <v>64</v>
      </c>
      <c r="K35" s="115"/>
    </row>
    <row r="36" spans="1:13" x14ac:dyDescent="0.3">
      <c r="G36" s="17" t="s">
        <v>23</v>
      </c>
      <c r="H36" s="17" t="s">
        <v>24</v>
      </c>
      <c r="I36" s="17"/>
      <c r="J36" s="17" t="s">
        <v>23</v>
      </c>
      <c r="K36" s="17" t="s">
        <v>24</v>
      </c>
      <c r="M36" s="9" t="s">
        <v>28</v>
      </c>
    </row>
    <row r="37" spans="1:13" x14ac:dyDescent="0.3">
      <c r="A37" s="24" t="s">
        <v>17</v>
      </c>
    </row>
    <row r="39" spans="1:13" x14ac:dyDescent="0.3">
      <c r="A39" t="s">
        <v>18</v>
      </c>
      <c r="B39" t="s">
        <v>21</v>
      </c>
      <c r="G39" s="3">
        <v>744094</v>
      </c>
      <c r="H39" s="3"/>
      <c r="I39" s="3"/>
      <c r="J39" s="3">
        <v>744094</v>
      </c>
      <c r="K39" s="3"/>
      <c r="M39" s="20" t="s">
        <v>29</v>
      </c>
    </row>
    <row r="40" spans="1:13" x14ac:dyDescent="0.3">
      <c r="B40" s="19" t="s">
        <v>73</v>
      </c>
      <c r="G40" s="3"/>
      <c r="H40" s="3">
        <v>744094</v>
      </c>
      <c r="I40" s="3"/>
      <c r="J40" s="3"/>
      <c r="K40" s="3">
        <f>+J39</f>
        <v>744094</v>
      </c>
      <c r="M40" s="20" t="s">
        <v>31</v>
      </c>
    </row>
    <row r="41" spans="1:13" x14ac:dyDescent="0.3">
      <c r="B41" s="21" t="s">
        <v>22</v>
      </c>
      <c r="G41" s="3"/>
      <c r="H41" s="3"/>
      <c r="I41" s="3"/>
      <c r="J41" s="3"/>
      <c r="K41" s="3"/>
    </row>
    <row r="42" spans="1:13" x14ac:dyDescent="0.3">
      <c r="G42" s="3"/>
      <c r="H42" s="3"/>
      <c r="I42" s="3"/>
      <c r="J42" s="3"/>
      <c r="K42" s="3"/>
    </row>
    <row r="43" spans="1:13" x14ac:dyDescent="0.3">
      <c r="A43" t="s">
        <v>25</v>
      </c>
      <c r="B43" t="s">
        <v>53</v>
      </c>
      <c r="G43" s="3">
        <f>+G47</f>
        <v>744094</v>
      </c>
      <c r="H43" s="3"/>
      <c r="I43" s="3"/>
      <c r="J43" s="3">
        <v>744094</v>
      </c>
      <c r="K43" s="3"/>
      <c r="M43" s="20" t="s">
        <v>31</v>
      </c>
    </row>
    <row r="44" spans="1:13" x14ac:dyDescent="0.3">
      <c r="B44" s="19" t="s">
        <v>27</v>
      </c>
      <c r="G44" s="3"/>
      <c r="H44" s="3">
        <f>+G43</f>
        <v>744094</v>
      </c>
      <c r="I44" s="3"/>
      <c r="J44" s="3"/>
      <c r="K44" s="3">
        <v>744094</v>
      </c>
      <c r="M44" s="20" t="s">
        <v>31</v>
      </c>
    </row>
    <row r="45" spans="1:13" x14ac:dyDescent="0.3">
      <c r="B45" s="21" t="s">
        <v>33</v>
      </c>
      <c r="G45" s="3"/>
      <c r="H45" s="3"/>
      <c r="I45" s="3"/>
      <c r="J45" s="3"/>
      <c r="K45" s="3"/>
    </row>
    <row r="46" spans="1:13" x14ac:dyDescent="0.3">
      <c r="G46" s="3"/>
      <c r="H46" s="3"/>
      <c r="I46" s="3"/>
      <c r="J46" s="3"/>
      <c r="K46" s="3"/>
    </row>
    <row r="47" spans="1:13" x14ac:dyDescent="0.3">
      <c r="A47" t="s">
        <v>26</v>
      </c>
      <c r="B47" t="s">
        <v>19</v>
      </c>
      <c r="G47" s="3">
        <v>744094</v>
      </c>
      <c r="H47" s="3"/>
      <c r="I47" s="3"/>
      <c r="J47" s="3">
        <v>744094</v>
      </c>
      <c r="K47" s="3"/>
      <c r="M47" s="20" t="s">
        <v>30</v>
      </c>
    </row>
    <row r="48" spans="1:13" x14ac:dyDescent="0.3">
      <c r="B48" s="19" t="s">
        <v>20</v>
      </c>
      <c r="G48" s="3"/>
      <c r="H48" s="3">
        <f>+G47</f>
        <v>744094</v>
      </c>
      <c r="I48" s="3"/>
      <c r="J48" s="3"/>
      <c r="K48" s="3">
        <v>744094</v>
      </c>
      <c r="M48" s="20" t="s">
        <v>29</v>
      </c>
    </row>
    <row r="49" spans="1:13" x14ac:dyDescent="0.3">
      <c r="B49" s="22" t="s">
        <v>32</v>
      </c>
      <c r="G49" s="3"/>
      <c r="H49" s="3"/>
      <c r="I49" s="3"/>
      <c r="J49" s="3"/>
      <c r="K49" s="3"/>
      <c r="M49" s="20"/>
    </row>
    <row r="50" spans="1:13" x14ac:dyDescent="0.3">
      <c r="G50" s="3"/>
      <c r="H50" s="3"/>
      <c r="I50" s="3"/>
      <c r="J50" s="3"/>
      <c r="K50" s="3"/>
    </row>
    <row r="51" spans="1:13" x14ac:dyDescent="0.3">
      <c r="A51" t="s">
        <v>34</v>
      </c>
      <c r="B51" t="s">
        <v>35</v>
      </c>
      <c r="G51" s="8">
        <v>0</v>
      </c>
      <c r="H51" s="8"/>
      <c r="I51" s="8"/>
      <c r="J51" s="28">
        <f>+J47</f>
        <v>744094</v>
      </c>
      <c r="K51" s="8"/>
      <c r="M51" s="20" t="s">
        <v>31</v>
      </c>
    </row>
    <row r="52" spans="1:13" x14ac:dyDescent="0.3">
      <c r="B52" s="19" t="s">
        <v>36</v>
      </c>
      <c r="G52" s="8"/>
      <c r="H52" s="8">
        <v>0</v>
      </c>
      <c r="I52" s="8"/>
      <c r="J52" s="8"/>
      <c r="K52" s="28">
        <f>+K48</f>
        <v>744094</v>
      </c>
      <c r="M52" s="20" t="s">
        <v>30</v>
      </c>
    </row>
    <row r="53" spans="1:13" x14ac:dyDescent="0.3">
      <c r="B53" s="21" t="s">
        <v>37</v>
      </c>
      <c r="G53" s="8"/>
      <c r="H53" s="8"/>
      <c r="I53" s="8"/>
      <c r="J53" s="8"/>
      <c r="K53" s="8"/>
    </row>
    <row r="54" spans="1:13" x14ac:dyDescent="0.3">
      <c r="G54" s="3"/>
      <c r="H54" s="3"/>
      <c r="I54" s="3"/>
      <c r="J54" s="3"/>
      <c r="K54" s="3"/>
    </row>
    <row r="55" spans="1:13" x14ac:dyDescent="0.3">
      <c r="G55" s="3"/>
      <c r="H55" s="3"/>
      <c r="I55" s="3"/>
      <c r="J55" s="3"/>
      <c r="K55" s="3"/>
    </row>
    <row r="56" spans="1:13" x14ac:dyDescent="0.3">
      <c r="A56" s="24" t="s">
        <v>55</v>
      </c>
      <c r="G56" s="3"/>
      <c r="H56" s="3"/>
      <c r="I56" s="3"/>
      <c r="J56" s="3"/>
      <c r="K56" s="3"/>
    </row>
    <row r="57" spans="1:13" x14ac:dyDescent="0.3">
      <c r="G57" s="3"/>
      <c r="H57" s="3"/>
      <c r="I57" s="3"/>
      <c r="J57" s="3"/>
      <c r="K57" s="3"/>
    </row>
    <row r="58" spans="1:13" x14ac:dyDescent="0.3">
      <c r="A58" t="s">
        <v>38</v>
      </c>
      <c r="B58" t="s">
        <v>39</v>
      </c>
      <c r="G58" s="3">
        <f>+J58</f>
        <v>22323</v>
      </c>
      <c r="H58" s="3"/>
      <c r="I58" s="3"/>
      <c r="J58" s="3">
        <v>22323</v>
      </c>
      <c r="K58" s="3"/>
      <c r="M58" s="20" t="s">
        <v>41</v>
      </c>
    </row>
    <row r="59" spans="1:13" x14ac:dyDescent="0.3">
      <c r="B59" s="19" t="s">
        <v>73</v>
      </c>
      <c r="G59" s="3"/>
      <c r="H59" s="3">
        <f>+G58</f>
        <v>22323</v>
      </c>
      <c r="I59" s="3"/>
      <c r="J59" s="3"/>
      <c r="K59" s="3">
        <v>22323</v>
      </c>
      <c r="M59" s="20" t="s">
        <v>31</v>
      </c>
    </row>
    <row r="60" spans="1:13" x14ac:dyDescent="0.3">
      <c r="B60" s="21" t="s">
        <v>40</v>
      </c>
      <c r="G60" s="3"/>
      <c r="H60" s="3"/>
      <c r="I60" s="3"/>
      <c r="J60" s="3"/>
      <c r="K60" s="3"/>
    </row>
    <row r="61" spans="1:13" x14ac:dyDescent="0.3">
      <c r="G61" s="3"/>
      <c r="H61" s="3"/>
      <c r="I61" s="3"/>
      <c r="J61" s="3"/>
      <c r="K61" s="3"/>
    </row>
    <row r="62" spans="1:13" x14ac:dyDescent="0.3">
      <c r="A62" t="s">
        <v>42</v>
      </c>
      <c r="B62" t="s">
        <v>183</v>
      </c>
      <c r="G62" s="3">
        <f>+G58+G47</f>
        <v>766417</v>
      </c>
      <c r="H62" s="3"/>
      <c r="I62" s="3"/>
      <c r="J62" s="3">
        <f>+J58</f>
        <v>22323</v>
      </c>
      <c r="K62" s="3"/>
      <c r="M62" s="20" t="s">
        <v>31</v>
      </c>
    </row>
    <row r="63" spans="1:13" x14ac:dyDescent="0.3">
      <c r="B63" s="19" t="s">
        <v>184</v>
      </c>
      <c r="G63" s="3"/>
      <c r="H63" s="3">
        <f>+H59+H48</f>
        <v>766417</v>
      </c>
      <c r="I63" s="3"/>
      <c r="J63" s="3"/>
      <c r="K63" s="3">
        <f>+J62</f>
        <v>22323</v>
      </c>
      <c r="M63" s="20" t="s">
        <v>41</v>
      </c>
    </row>
    <row r="64" spans="1:13" x14ac:dyDescent="0.3">
      <c r="B64" s="21" t="s">
        <v>43</v>
      </c>
      <c r="G64" s="3"/>
      <c r="H64" s="3"/>
      <c r="I64" s="3"/>
      <c r="J64" s="3"/>
      <c r="K64" s="3"/>
    </row>
    <row r="65" spans="1:13" x14ac:dyDescent="0.3">
      <c r="B65" s="21" t="s">
        <v>44</v>
      </c>
      <c r="G65" s="3"/>
      <c r="H65" s="3"/>
      <c r="I65" s="3"/>
      <c r="J65" s="3"/>
      <c r="K65" s="3"/>
    </row>
    <row r="66" spans="1:13" x14ac:dyDescent="0.3">
      <c r="G66" s="3"/>
      <c r="H66" s="3"/>
      <c r="I66" s="3"/>
      <c r="J66" s="3"/>
      <c r="K66" s="3"/>
    </row>
    <row r="67" spans="1:13" x14ac:dyDescent="0.3">
      <c r="A67" t="s">
        <v>45</v>
      </c>
      <c r="B67" t="s">
        <v>46</v>
      </c>
      <c r="G67" s="3">
        <f>+J67</f>
        <v>74409.391489672518</v>
      </c>
      <c r="H67" s="3"/>
      <c r="I67" s="3"/>
      <c r="J67" s="3">
        <f>+D19</f>
        <v>74409.391489672518</v>
      </c>
      <c r="K67" s="3"/>
      <c r="M67" s="20" t="s">
        <v>41</v>
      </c>
    </row>
    <row r="68" spans="1:13" x14ac:dyDescent="0.3">
      <c r="B68" s="19" t="s">
        <v>52</v>
      </c>
      <c r="G68" s="3"/>
      <c r="H68" s="3">
        <f>+G67</f>
        <v>74409.391489672518</v>
      </c>
      <c r="I68" s="3"/>
      <c r="J68" s="3"/>
      <c r="K68" s="3">
        <f>+J67</f>
        <v>74409.391489672518</v>
      </c>
      <c r="M68" s="20" t="s">
        <v>30</v>
      </c>
    </row>
    <row r="69" spans="1:13" x14ac:dyDescent="0.3">
      <c r="B69" s="21" t="s">
        <v>48</v>
      </c>
      <c r="G69" s="3"/>
      <c r="H69" s="3"/>
      <c r="I69" s="3"/>
      <c r="J69" s="3"/>
      <c r="K69" s="3"/>
    </row>
    <row r="70" spans="1:13" x14ac:dyDescent="0.3">
      <c r="B70" s="21" t="s">
        <v>49</v>
      </c>
      <c r="G70" s="3"/>
      <c r="H70" s="3"/>
      <c r="I70" s="3"/>
      <c r="J70" s="3"/>
      <c r="K70" s="3"/>
    </row>
    <row r="71" spans="1:13" x14ac:dyDescent="0.3">
      <c r="G71" s="3"/>
      <c r="H71" s="3"/>
      <c r="I71" s="3"/>
      <c r="J71" s="3"/>
      <c r="K71" s="3"/>
    </row>
    <row r="72" spans="1:13" x14ac:dyDescent="0.3">
      <c r="A72" t="s">
        <v>47</v>
      </c>
      <c r="B72" s="19" t="s">
        <v>50</v>
      </c>
      <c r="G72" s="3">
        <f>+G67</f>
        <v>74409.391489672518</v>
      </c>
      <c r="H72" s="3"/>
      <c r="I72" s="3"/>
      <c r="J72" s="3">
        <f>+J67</f>
        <v>74409.391489672518</v>
      </c>
      <c r="K72" s="3"/>
      <c r="M72" s="20" t="s">
        <v>31</v>
      </c>
    </row>
    <row r="73" spans="1:13" x14ac:dyDescent="0.3">
      <c r="B73" s="19" t="s">
        <v>51</v>
      </c>
      <c r="G73" s="3"/>
      <c r="H73" s="3">
        <f>+H68</f>
        <v>74409.391489672518</v>
      </c>
      <c r="I73" s="3"/>
      <c r="J73" s="3"/>
      <c r="K73" s="3">
        <f>+J72</f>
        <v>74409.391489672518</v>
      </c>
      <c r="M73" s="20" t="s">
        <v>31</v>
      </c>
    </row>
    <row r="74" spans="1:13" x14ac:dyDescent="0.3">
      <c r="B74" s="21" t="s">
        <v>54</v>
      </c>
      <c r="G74" s="3"/>
      <c r="H74" s="3"/>
      <c r="I74" s="3"/>
      <c r="J74" s="3"/>
      <c r="K74" s="3"/>
    </row>
    <row r="75" spans="1:13" x14ac:dyDescent="0.3">
      <c r="G75" s="3"/>
      <c r="H75" s="3"/>
      <c r="I75" s="3"/>
      <c r="J75" s="3"/>
      <c r="K75" s="3"/>
    </row>
    <row r="76" spans="1:13" x14ac:dyDescent="0.3">
      <c r="G76" s="114" t="s">
        <v>65</v>
      </c>
      <c r="H76" s="114"/>
      <c r="I76" s="105"/>
      <c r="J76" s="115" t="s">
        <v>64</v>
      </c>
      <c r="K76" s="115"/>
    </row>
    <row r="77" spans="1:13" x14ac:dyDescent="0.3">
      <c r="A77" s="24" t="s">
        <v>56</v>
      </c>
      <c r="G77" s="17" t="s">
        <v>23</v>
      </c>
      <c r="H77" s="17" t="s">
        <v>24</v>
      </c>
      <c r="I77" s="17"/>
      <c r="J77" s="17" t="s">
        <v>23</v>
      </c>
      <c r="K77" s="17" t="s">
        <v>24</v>
      </c>
    </row>
    <row r="79" spans="1:13" x14ac:dyDescent="0.3">
      <c r="A79" t="s">
        <v>57</v>
      </c>
      <c r="B79" t="s">
        <v>39</v>
      </c>
      <c r="G79" s="3">
        <f>+J79</f>
        <v>22992.501970308833</v>
      </c>
      <c r="H79" s="3"/>
      <c r="I79" s="3"/>
      <c r="J79" s="3">
        <f>+E20</f>
        <v>22992.501970308833</v>
      </c>
      <c r="K79" s="3"/>
      <c r="M79" s="20" t="s">
        <v>41</v>
      </c>
    </row>
    <row r="80" spans="1:13" x14ac:dyDescent="0.3">
      <c r="B80" s="19" t="s">
        <v>73</v>
      </c>
      <c r="G80" s="3"/>
      <c r="H80" s="3">
        <f>+G79</f>
        <v>22992.501970308833</v>
      </c>
      <c r="I80" s="3"/>
      <c r="J80" s="3"/>
      <c r="K80" s="3">
        <f>+J79</f>
        <v>22992.501970308833</v>
      </c>
      <c r="M80" s="20" t="s">
        <v>31</v>
      </c>
    </row>
    <row r="81" spans="1:13" x14ac:dyDescent="0.3">
      <c r="B81" s="21" t="s">
        <v>40</v>
      </c>
      <c r="G81" s="3"/>
      <c r="H81" s="3"/>
      <c r="I81" s="3"/>
      <c r="J81" s="3"/>
      <c r="K81" s="3"/>
    </row>
    <row r="82" spans="1:13" x14ac:dyDescent="0.3">
      <c r="G82" s="3"/>
      <c r="H82" s="3"/>
      <c r="I82" s="3"/>
      <c r="J82" s="3"/>
      <c r="K82" s="3"/>
    </row>
    <row r="83" spans="1:13" x14ac:dyDescent="0.3">
      <c r="A83" t="s">
        <v>58</v>
      </c>
      <c r="B83" t="s">
        <v>61</v>
      </c>
      <c r="G83" s="8">
        <v>0</v>
      </c>
      <c r="H83" s="8"/>
      <c r="I83" s="8"/>
      <c r="J83" s="28">
        <f>+F20</f>
        <v>74409.391489672518</v>
      </c>
      <c r="K83" s="28"/>
      <c r="M83" s="20" t="s">
        <v>30</v>
      </c>
    </row>
    <row r="84" spans="1:13" x14ac:dyDescent="0.3">
      <c r="B84" s="19" t="s">
        <v>59</v>
      </c>
      <c r="G84" s="8"/>
      <c r="H84" s="8">
        <v>0</v>
      </c>
      <c r="I84" s="8"/>
      <c r="J84" s="28"/>
      <c r="K84" s="28">
        <f>J83</f>
        <v>74409.391489672518</v>
      </c>
      <c r="M84" s="20" t="s">
        <v>31</v>
      </c>
    </row>
    <row r="85" spans="1:13" x14ac:dyDescent="0.3">
      <c r="B85" s="21" t="s">
        <v>60</v>
      </c>
      <c r="G85" s="8"/>
      <c r="H85" s="8"/>
      <c r="I85" s="8"/>
      <c r="J85" s="8"/>
      <c r="K85" s="8"/>
    </row>
    <row r="86" spans="1:13" x14ac:dyDescent="0.3">
      <c r="G86" s="3"/>
      <c r="H86" s="3"/>
      <c r="I86" s="3"/>
      <c r="J86" s="3"/>
      <c r="K86" s="3"/>
    </row>
    <row r="87" spans="1:13" x14ac:dyDescent="0.3">
      <c r="A87" t="s">
        <v>67</v>
      </c>
      <c r="B87" t="s">
        <v>183</v>
      </c>
      <c r="G87" s="3">
        <f>+G79</f>
        <v>22992.501970308833</v>
      </c>
      <c r="H87" s="3"/>
      <c r="I87" s="3"/>
      <c r="J87" s="3">
        <f>+J79+J83</f>
        <v>97401.893459981351</v>
      </c>
      <c r="K87" s="3"/>
      <c r="M87" s="20" t="s">
        <v>31</v>
      </c>
    </row>
    <row r="88" spans="1:13" x14ac:dyDescent="0.3">
      <c r="B88" s="19" t="s">
        <v>184</v>
      </c>
      <c r="G88" s="3"/>
      <c r="H88" s="3">
        <f>+G87</f>
        <v>22992.501970308833</v>
      </c>
      <c r="I88" s="3"/>
      <c r="J88" s="3"/>
      <c r="K88" s="3">
        <f>+J87</f>
        <v>97401.893459981351</v>
      </c>
      <c r="M88" s="20" t="s">
        <v>41</v>
      </c>
    </row>
    <row r="89" spans="1:13" x14ac:dyDescent="0.3">
      <c r="B89" s="21" t="s">
        <v>43</v>
      </c>
      <c r="G89" s="3"/>
      <c r="H89" s="3"/>
      <c r="I89" s="3"/>
      <c r="J89" s="3"/>
      <c r="K89" s="3"/>
    </row>
    <row r="90" spans="1:13" x14ac:dyDescent="0.3">
      <c r="B90" s="21" t="s">
        <v>66</v>
      </c>
      <c r="G90" s="3"/>
      <c r="H90" s="3"/>
      <c r="I90" s="3"/>
      <c r="J90" s="3"/>
      <c r="K90" s="3"/>
    </row>
    <row r="91" spans="1:13" x14ac:dyDescent="0.3">
      <c r="G91" s="3"/>
      <c r="H91" s="3"/>
      <c r="I91" s="3"/>
      <c r="J91" s="3"/>
      <c r="K91" s="3"/>
    </row>
    <row r="92" spans="1:13" x14ac:dyDescent="0.3">
      <c r="A92" t="s">
        <v>68</v>
      </c>
      <c r="B92" t="s">
        <v>46</v>
      </c>
      <c r="G92" s="3">
        <f>+J92</f>
        <v>74409.391489672518</v>
      </c>
      <c r="H92" s="3"/>
      <c r="I92" s="3"/>
      <c r="J92" s="3">
        <f>+J67</f>
        <v>74409.391489672518</v>
      </c>
      <c r="K92" s="3"/>
      <c r="M92" s="20" t="s">
        <v>41</v>
      </c>
    </row>
    <row r="93" spans="1:13" x14ac:dyDescent="0.3">
      <c r="B93" s="19" t="s">
        <v>52</v>
      </c>
      <c r="G93" s="3"/>
      <c r="H93" s="3">
        <f>+G92</f>
        <v>74409.391489672518</v>
      </c>
      <c r="I93" s="3"/>
      <c r="J93" s="3"/>
      <c r="K93" s="3">
        <f>+J92</f>
        <v>74409.391489672518</v>
      </c>
      <c r="M93" s="20" t="s">
        <v>30</v>
      </c>
    </row>
    <row r="94" spans="1:13" x14ac:dyDescent="0.3">
      <c r="B94" s="21" t="s">
        <v>48</v>
      </c>
      <c r="G94" s="3"/>
      <c r="H94" s="3"/>
      <c r="I94" s="3"/>
      <c r="J94" s="3"/>
      <c r="K94" s="3"/>
    </row>
    <row r="95" spans="1:13" x14ac:dyDescent="0.3">
      <c r="B95" s="21" t="s">
        <v>49</v>
      </c>
      <c r="G95" s="3"/>
      <c r="H95" s="3"/>
      <c r="I95" s="3"/>
      <c r="J95" s="3"/>
      <c r="K95" s="3"/>
    </row>
    <row r="96" spans="1:13" x14ac:dyDescent="0.3">
      <c r="G96" s="3"/>
      <c r="H96" s="3"/>
      <c r="I96" s="3"/>
      <c r="J96" s="3"/>
      <c r="K96" s="3"/>
    </row>
    <row r="97" spans="1:141" x14ac:dyDescent="0.3">
      <c r="A97" t="s">
        <v>69</v>
      </c>
      <c r="B97" s="19" t="s">
        <v>50</v>
      </c>
      <c r="G97" s="3">
        <f>+J97</f>
        <v>74409.391489672518</v>
      </c>
      <c r="H97" s="3"/>
      <c r="I97" s="3"/>
      <c r="J97" s="3">
        <f>+J92</f>
        <v>74409.391489672518</v>
      </c>
      <c r="K97" s="3"/>
      <c r="M97" s="20" t="s">
        <v>31</v>
      </c>
    </row>
    <row r="98" spans="1:141" x14ac:dyDescent="0.3">
      <c r="B98" s="19" t="s">
        <v>51</v>
      </c>
      <c r="G98" s="3"/>
      <c r="H98" s="3">
        <f>+G97</f>
        <v>74409.391489672518</v>
      </c>
      <c r="I98" s="3"/>
      <c r="J98" s="3"/>
      <c r="K98" s="3">
        <f>+J97</f>
        <v>74409.391489672518</v>
      </c>
      <c r="M98" s="20" t="s">
        <v>31</v>
      </c>
    </row>
    <row r="99" spans="1:141" x14ac:dyDescent="0.3">
      <c r="B99" s="21" t="s">
        <v>54</v>
      </c>
      <c r="G99" s="3"/>
      <c r="H99" s="3"/>
      <c r="I99" s="3"/>
    </row>
    <row r="100" spans="1:141" x14ac:dyDescent="0.3">
      <c r="G100" s="3"/>
      <c r="H100" s="3"/>
      <c r="I100" s="3"/>
    </row>
    <row r="101" spans="1:141" x14ac:dyDescent="0.3">
      <c r="A101" s="24" t="s">
        <v>71</v>
      </c>
      <c r="G101" s="3"/>
      <c r="H101" s="3"/>
      <c r="I101" s="3"/>
    </row>
    <row r="102" spans="1:141" x14ac:dyDescent="0.3">
      <c r="G102" s="3"/>
      <c r="H102" s="3"/>
      <c r="I102" s="3"/>
    </row>
    <row r="103" spans="1:141" x14ac:dyDescent="0.3">
      <c r="A103" t="s">
        <v>72</v>
      </c>
      <c r="B103" s="19" t="s">
        <v>74</v>
      </c>
      <c r="G103" s="3">
        <v>1000000</v>
      </c>
      <c r="H103" s="3"/>
      <c r="I103" s="3"/>
      <c r="J103" s="5">
        <f>+G103</f>
        <v>1000000</v>
      </c>
      <c r="M103" s="20" t="s">
        <v>31</v>
      </c>
    </row>
    <row r="104" spans="1:141" x14ac:dyDescent="0.3">
      <c r="B104" s="19" t="s">
        <v>75</v>
      </c>
      <c r="G104" s="3"/>
      <c r="H104" s="3">
        <f>+G103</f>
        <v>1000000</v>
      </c>
      <c r="I104" s="3"/>
      <c r="K104" s="5">
        <f>+J103</f>
        <v>1000000</v>
      </c>
      <c r="M104" s="20" t="s">
        <v>31</v>
      </c>
    </row>
    <row r="105" spans="1:141" x14ac:dyDescent="0.3">
      <c r="B105" s="21" t="s">
        <v>76</v>
      </c>
      <c r="G105" s="3"/>
      <c r="H105" s="3"/>
      <c r="I105" s="3"/>
    </row>
    <row r="106" spans="1:141" x14ac:dyDescent="0.3">
      <c r="G106" s="3"/>
      <c r="H106" s="3"/>
      <c r="I106" s="3"/>
    </row>
    <row r="107" spans="1:141" x14ac:dyDescent="0.3">
      <c r="G107" s="3"/>
      <c r="H107" s="3"/>
      <c r="I107" s="3"/>
    </row>
    <row r="108" spans="1:141" x14ac:dyDescent="0.3">
      <c r="A108" s="16" t="s">
        <v>77</v>
      </c>
      <c r="B108" s="15"/>
      <c r="C108" s="15"/>
      <c r="D108" s="15"/>
      <c r="E108" s="15"/>
      <c r="F108" s="15"/>
      <c r="G108" s="15"/>
      <c r="H108" s="15"/>
      <c r="I108" s="15"/>
      <c r="J108" s="15"/>
      <c r="K108" s="15"/>
    </row>
    <row r="109" spans="1:141" ht="15" thickBot="1" x14ac:dyDescent="0.35">
      <c r="G109" s="3"/>
      <c r="H109" s="3"/>
      <c r="I109" s="3"/>
    </row>
    <row r="110" spans="1:141" x14ac:dyDescent="0.3">
      <c r="A110" s="71"/>
      <c r="B110" s="72" t="s">
        <v>78</v>
      </c>
      <c r="C110" s="72"/>
      <c r="D110" s="72"/>
      <c r="E110" s="72"/>
      <c r="F110" s="72"/>
      <c r="G110" s="73"/>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row>
    <row r="111" spans="1:141" x14ac:dyDescent="0.3">
      <c r="A111" s="74"/>
      <c r="D111" s="109" t="s">
        <v>79</v>
      </c>
      <c r="E111" s="109"/>
      <c r="F111" s="110" t="s">
        <v>106</v>
      </c>
      <c r="G111" s="111"/>
      <c r="H111" s="3"/>
      <c r="I111" s="3"/>
    </row>
    <row r="112" spans="1:141" x14ac:dyDescent="0.3">
      <c r="A112" s="78"/>
      <c r="D112" s="17" t="s">
        <v>65</v>
      </c>
      <c r="E112" s="106" t="s">
        <v>64</v>
      </c>
      <c r="F112" s="107" t="s">
        <v>65</v>
      </c>
      <c r="G112" s="108" t="s">
        <v>64</v>
      </c>
      <c r="H112" s="3"/>
      <c r="I112" s="3"/>
    </row>
    <row r="113" spans="1:10" x14ac:dyDescent="0.3">
      <c r="A113" s="78" t="s">
        <v>80</v>
      </c>
      <c r="E113" s="8"/>
      <c r="F113" s="33"/>
      <c r="G113" s="99"/>
      <c r="H113" s="3"/>
      <c r="I113" s="3"/>
    </row>
    <row r="114" spans="1:10" x14ac:dyDescent="0.3">
      <c r="A114" s="80" t="s">
        <v>81</v>
      </c>
      <c r="D114" s="5">
        <f>+H63</f>
        <v>766417</v>
      </c>
      <c r="E114" s="8">
        <f>+K63</f>
        <v>22323</v>
      </c>
      <c r="F114" s="33">
        <f>+H88</f>
        <v>22992.501970308833</v>
      </c>
      <c r="G114" s="99">
        <f>+K88</f>
        <v>97401.893459981351</v>
      </c>
      <c r="H114" s="3"/>
      <c r="I114" s="3"/>
      <c r="J114" t="s">
        <v>185</v>
      </c>
    </row>
    <row r="115" spans="1:10" x14ac:dyDescent="0.3">
      <c r="A115" s="80" t="s">
        <v>82</v>
      </c>
      <c r="E115" s="8"/>
      <c r="F115" s="33"/>
      <c r="G115" s="99"/>
      <c r="H115" s="3"/>
      <c r="I115" s="3"/>
    </row>
    <row r="116" spans="1:10" x14ac:dyDescent="0.3">
      <c r="A116" s="80" t="s">
        <v>83</v>
      </c>
      <c r="E116" s="8"/>
      <c r="F116" s="33"/>
      <c r="G116" s="99"/>
      <c r="H116" s="3"/>
      <c r="I116" s="3"/>
    </row>
    <row r="117" spans="1:10" x14ac:dyDescent="0.3">
      <c r="A117" s="80" t="s">
        <v>84</v>
      </c>
      <c r="E117" s="8"/>
      <c r="F117" s="33"/>
      <c r="G117" s="99"/>
      <c r="H117" s="3"/>
      <c r="I117" s="3"/>
    </row>
    <row r="118" spans="1:10" x14ac:dyDescent="0.3">
      <c r="A118" s="80" t="s">
        <v>85</v>
      </c>
      <c r="E118" s="8"/>
      <c r="F118" s="33"/>
      <c r="G118" s="99"/>
      <c r="H118" s="3"/>
      <c r="I118" s="3"/>
    </row>
    <row r="119" spans="1:10" x14ac:dyDescent="0.3">
      <c r="A119" s="80" t="s">
        <v>86</v>
      </c>
      <c r="E119" s="8"/>
      <c r="F119" s="33"/>
      <c r="G119" s="99"/>
      <c r="H119" s="3"/>
      <c r="I119" s="3"/>
    </row>
    <row r="120" spans="1:10" x14ac:dyDescent="0.3">
      <c r="A120" s="80" t="s">
        <v>87</v>
      </c>
      <c r="E120" s="8"/>
      <c r="F120" s="33"/>
      <c r="G120" s="99"/>
      <c r="H120" s="3"/>
      <c r="I120" s="3"/>
    </row>
    <row r="121" spans="1:10" x14ac:dyDescent="0.3">
      <c r="A121" s="80" t="s">
        <v>88</v>
      </c>
      <c r="E121" s="8"/>
      <c r="F121" s="33"/>
      <c r="G121" s="99"/>
      <c r="H121" s="3"/>
      <c r="I121" s="3"/>
    </row>
    <row r="122" spans="1:10" x14ac:dyDescent="0.3">
      <c r="A122" s="80" t="s">
        <v>89</v>
      </c>
      <c r="E122" s="8"/>
      <c r="F122" s="33"/>
      <c r="G122" s="99"/>
      <c r="H122" s="3"/>
      <c r="I122" s="3"/>
    </row>
    <row r="123" spans="1:10" x14ac:dyDescent="0.3">
      <c r="A123" s="80" t="s">
        <v>90</v>
      </c>
      <c r="E123" s="8"/>
      <c r="F123" s="33"/>
      <c r="G123" s="99"/>
      <c r="H123" s="3"/>
      <c r="I123" s="3"/>
    </row>
    <row r="124" spans="1:10" x14ac:dyDescent="0.3">
      <c r="A124" s="80" t="s">
        <v>91</v>
      </c>
      <c r="E124" s="8"/>
      <c r="F124" s="33"/>
      <c r="G124" s="99"/>
      <c r="H124" s="3"/>
      <c r="I124" s="3"/>
    </row>
    <row r="125" spans="1:10" x14ac:dyDescent="0.3">
      <c r="A125" s="80" t="s">
        <v>92</v>
      </c>
      <c r="E125" s="8"/>
      <c r="F125" s="33"/>
      <c r="G125" s="99"/>
      <c r="H125" s="3"/>
      <c r="I125" s="3"/>
    </row>
    <row r="126" spans="1:10" x14ac:dyDescent="0.3">
      <c r="A126" s="80" t="s">
        <v>93</v>
      </c>
      <c r="E126" s="8"/>
      <c r="F126" s="33"/>
      <c r="G126" s="77"/>
    </row>
    <row r="127" spans="1:10" x14ac:dyDescent="0.3">
      <c r="A127" s="74"/>
      <c r="E127" s="8"/>
      <c r="F127" s="33"/>
      <c r="G127" s="77"/>
    </row>
    <row r="128" spans="1:10" x14ac:dyDescent="0.3">
      <c r="A128" s="78" t="s">
        <v>94</v>
      </c>
      <c r="B128" s="65"/>
      <c r="F128" s="34"/>
      <c r="G128" s="77"/>
    </row>
    <row r="129" spans="1:140" x14ac:dyDescent="0.3">
      <c r="A129" s="74"/>
      <c r="F129" s="34"/>
      <c r="G129" s="77"/>
    </row>
    <row r="130" spans="1:140" x14ac:dyDescent="0.3">
      <c r="A130" s="80" t="s">
        <v>95</v>
      </c>
      <c r="B130" s="55"/>
      <c r="D130" s="5">
        <f>+G58+G92</f>
        <v>96732.391489672518</v>
      </c>
      <c r="E130" s="5">
        <f>+J58+J92</f>
        <v>96732.391489672518</v>
      </c>
      <c r="F130" s="35">
        <f>+G79+G92</f>
        <v>97401.893459981351</v>
      </c>
      <c r="G130" s="88">
        <f>+J79+J92</f>
        <v>97401.893459981351</v>
      </c>
    </row>
    <row r="131" spans="1:140" x14ac:dyDescent="0.3">
      <c r="A131" s="80" t="s">
        <v>96</v>
      </c>
      <c r="B131" s="55"/>
      <c r="F131" s="34"/>
      <c r="G131" s="77"/>
    </row>
    <row r="132" spans="1:140" x14ac:dyDescent="0.3">
      <c r="A132" s="80" t="s">
        <v>97</v>
      </c>
      <c r="B132" s="55"/>
      <c r="F132" s="34"/>
      <c r="G132" s="77"/>
    </row>
    <row r="133" spans="1:140" x14ac:dyDescent="0.3">
      <c r="A133" s="80" t="s">
        <v>98</v>
      </c>
      <c r="B133" s="55"/>
      <c r="F133" s="34"/>
      <c r="G133" s="77"/>
    </row>
    <row r="134" spans="1:140" x14ac:dyDescent="0.3">
      <c r="A134" s="80" t="s">
        <v>99</v>
      </c>
      <c r="B134" s="55"/>
      <c r="F134" s="34"/>
      <c r="G134" s="77"/>
    </row>
    <row r="135" spans="1:140" x14ac:dyDescent="0.3">
      <c r="A135" s="80" t="s">
        <v>100</v>
      </c>
      <c r="B135" s="55"/>
      <c r="F135" s="34"/>
      <c r="G135" s="77"/>
    </row>
    <row r="136" spans="1:140" x14ac:dyDescent="0.3">
      <c r="A136" s="80" t="s">
        <v>101</v>
      </c>
      <c r="B136" s="55"/>
      <c r="F136" s="34"/>
      <c r="G136" s="77"/>
    </row>
    <row r="137" spans="1:140" x14ac:dyDescent="0.3">
      <c r="A137" s="80" t="s">
        <v>102</v>
      </c>
      <c r="B137" s="55"/>
      <c r="F137" s="34"/>
      <c r="G137" s="77"/>
    </row>
    <row r="138" spans="1:140" x14ac:dyDescent="0.3">
      <c r="A138" s="80" t="s">
        <v>103</v>
      </c>
      <c r="B138" s="55"/>
      <c r="F138" s="34"/>
      <c r="G138" s="77"/>
    </row>
    <row r="139" spans="1:140" x14ac:dyDescent="0.3">
      <c r="A139" s="80" t="s">
        <v>93</v>
      </c>
      <c r="B139" s="55"/>
      <c r="F139" s="34"/>
      <c r="G139" s="77"/>
    </row>
    <row r="140" spans="1:140" x14ac:dyDescent="0.3">
      <c r="A140" s="74"/>
      <c r="F140" s="34"/>
      <c r="G140" s="77"/>
    </row>
    <row r="141" spans="1:140" x14ac:dyDescent="0.3">
      <c r="A141" s="100" t="s">
        <v>105</v>
      </c>
      <c r="B141" s="58"/>
      <c r="C141" s="60"/>
      <c r="D141" s="31">
        <f>+D114-D130</f>
        <v>669684.60851032753</v>
      </c>
      <c r="E141" s="32">
        <f>+E114-E130</f>
        <v>-74409.391489672518</v>
      </c>
      <c r="F141" s="36">
        <f>+F114-F130</f>
        <v>-74409.391489672518</v>
      </c>
      <c r="G141" s="101">
        <f>+G114-G130</f>
        <v>0</v>
      </c>
    </row>
    <row r="142" spans="1:140" ht="15.6" customHeight="1" thickBot="1" x14ac:dyDescent="0.35">
      <c r="A142" s="85"/>
      <c r="B142" s="86"/>
      <c r="C142" s="86"/>
      <c r="D142" s="86"/>
      <c r="E142" s="86"/>
      <c r="F142" s="86"/>
      <c r="G142" s="98"/>
    </row>
    <row r="143" spans="1:140" ht="15.6" customHeight="1" thickBot="1" x14ac:dyDescent="0.35"/>
    <row r="144" spans="1:140" ht="15.6" customHeight="1" x14ac:dyDescent="0.3">
      <c r="A144" s="71"/>
      <c r="B144" s="72" t="s">
        <v>139</v>
      </c>
      <c r="C144" s="72"/>
      <c r="D144" s="72"/>
      <c r="E144" s="72"/>
      <c r="F144" s="72"/>
      <c r="G144" s="73"/>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row>
    <row r="145" spans="1:140" ht="15.6" customHeight="1" x14ac:dyDescent="0.3">
      <c r="A145" s="74"/>
      <c r="B145" s="56" t="s">
        <v>140</v>
      </c>
      <c r="C145" s="56"/>
      <c r="D145" s="56"/>
      <c r="E145" s="56"/>
      <c r="F145" s="56"/>
      <c r="G145" s="75"/>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row>
    <row r="146" spans="1:140" ht="15.6" customHeight="1" x14ac:dyDescent="0.3">
      <c r="A146" s="74"/>
      <c r="B146" s="69"/>
      <c r="C146" s="69"/>
      <c r="D146" s="109" t="s">
        <v>79</v>
      </c>
      <c r="E146" s="109"/>
      <c r="F146" s="110" t="s">
        <v>106</v>
      </c>
      <c r="G146" s="111"/>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row>
    <row r="147" spans="1:140" ht="15.6" customHeight="1" x14ac:dyDescent="0.3">
      <c r="A147" s="74"/>
      <c r="D147" s="17" t="s">
        <v>65</v>
      </c>
      <c r="E147" s="106" t="s">
        <v>64</v>
      </c>
      <c r="F147" s="107" t="s">
        <v>65</v>
      </c>
      <c r="G147" s="108" t="s">
        <v>64</v>
      </c>
    </row>
    <row r="148" spans="1:140" x14ac:dyDescent="0.3">
      <c r="A148" s="78" t="s">
        <v>105</v>
      </c>
      <c r="B148" s="55"/>
      <c r="D148" s="5">
        <f>+D141</f>
        <v>669684.60851032753</v>
      </c>
      <c r="E148" s="5">
        <f>+E141</f>
        <v>-74409.391489672518</v>
      </c>
      <c r="F148" s="35">
        <f>+F141</f>
        <v>-74409.391489672518</v>
      </c>
      <c r="G148" s="88">
        <f>+G141</f>
        <v>0</v>
      </c>
    </row>
    <row r="149" spans="1:140" x14ac:dyDescent="0.3">
      <c r="A149" s="82" t="s">
        <v>141</v>
      </c>
      <c r="B149" s="55"/>
      <c r="F149" s="34"/>
      <c r="G149" s="77"/>
    </row>
    <row r="150" spans="1:140" x14ac:dyDescent="0.3">
      <c r="A150" s="89" t="s">
        <v>142</v>
      </c>
      <c r="B150" s="59"/>
      <c r="C150" s="66"/>
      <c r="D150" s="45">
        <f>+D148+D149</f>
        <v>669684.60851032753</v>
      </c>
      <c r="E150" s="46">
        <f t="shared" ref="E150:G150" si="7">+E148+E149</f>
        <v>-74409.391489672518</v>
      </c>
      <c r="F150" s="49">
        <f t="shared" si="7"/>
        <v>-74409.391489672518</v>
      </c>
      <c r="G150" s="90">
        <f t="shared" si="7"/>
        <v>0</v>
      </c>
    </row>
    <row r="151" spans="1:140" x14ac:dyDescent="0.3">
      <c r="A151" s="91" t="s">
        <v>143</v>
      </c>
      <c r="B151" s="63"/>
      <c r="C151" s="67"/>
      <c r="D151" s="67"/>
      <c r="E151" s="67"/>
      <c r="F151" s="50"/>
      <c r="G151" s="92"/>
    </row>
    <row r="152" spans="1:140" x14ac:dyDescent="0.3">
      <c r="A152" s="74"/>
      <c r="F152" s="34"/>
      <c r="G152" s="77"/>
    </row>
    <row r="153" spans="1:140" x14ac:dyDescent="0.3">
      <c r="A153" s="78" t="s">
        <v>144</v>
      </c>
      <c r="B153" s="65"/>
      <c r="F153" s="34"/>
      <c r="G153" s="77"/>
    </row>
    <row r="154" spans="1:140" x14ac:dyDescent="0.3">
      <c r="A154" s="79" t="s">
        <v>145</v>
      </c>
      <c r="B154" s="56"/>
      <c r="F154" s="34"/>
      <c r="G154" s="77"/>
    </row>
    <row r="155" spans="1:140" x14ac:dyDescent="0.3">
      <c r="A155" s="78" t="s">
        <v>146</v>
      </c>
      <c r="B155" s="65"/>
      <c r="F155" s="34"/>
      <c r="G155" s="77"/>
    </row>
    <row r="156" spans="1:140" x14ac:dyDescent="0.3">
      <c r="A156" s="80" t="s">
        <v>147</v>
      </c>
      <c r="B156" s="55"/>
      <c r="D156" s="5">
        <f>+H68</f>
        <v>74409.391489672518</v>
      </c>
      <c r="E156" s="5">
        <f>+K68</f>
        <v>74409.391489672518</v>
      </c>
      <c r="F156" s="35">
        <f>+H93</f>
        <v>74409.391489672518</v>
      </c>
      <c r="G156" s="88">
        <f>+K93</f>
        <v>74409.391489672518</v>
      </c>
    </row>
    <row r="157" spans="1:140" x14ac:dyDescent="0.3">
      <c r="A157" s="80" t="s">
        <v>148</v>
      </c>
      <c r="B157" s="55"/>
      <c r="F157" s="34"/>
      <c r="G157" s="77"/>
    </row>
    <row r="158" spans="1:140" x14ac:dyDescent="0.3">
      <c r="A158" s="80" t="s">
        <v>149</v>
      </c>
      <c r="B158" s="55"/>
      <c r="F158" s="34"/>
      <c r="G158" s="77"/>
    </row>
    <row r="159" spans="1:140" x14ac:dyDescent="0.3">
      <c r="A159" s="80" t="s">
        <v>150</v>
      </c>
      <c r="B159" s="55"/>
      <c r="F159" s="34"/>
      <c r="G159" s="77"/>
    </row>
    <row r="160" spans="1:140" x14ac:dyDescent="0.3">
      <c r="A160" s="74"/>
      <c r="F160" s="34"/>
      <c r="G160" s="77"/>
    </row>
    <row r="161" spans="1:7" x14ac:dyDescent="0.3">
      <c r="A161" s="78" t="s">
        <v>151</v>
      </c>
      <c r="B161" s="65"/>
      <c r="F161" s="34"/>
      <c r="G161" s="77"/>
    </row>
    <row r="162" spans="1:7" x14ac:dyDescent="0.3">
      <c r="A162" s="80" t="s">
        <v>152</v>
      </c>
      <c r="B162" s="55"/>
      <c r="F162" s="34"/>
      <c r="G162" s="77"/>
    </row>
    <row r="163" spans="1:7" x14ac:dyDescent="0.3">
      <c r="A163" s="80" t="s">
        <v>150</v>
      </c>
      <c r="B163" s="55"/>
      <c r="F163" s="34"/>
      <c r="G163" s="77"/>
    </row>
    <row r="164" spans="1:7" x14ac:dyDescent="0.3">
      <c r="A164" s="74"/>
      <c r="F164" s="34"/>
      <c r="G164" s="77"/>
    </row>
    <row r="165" spans="1:7" x14ac:dyDescent="0.3">
      <c r="A165" s="78" t="s">
        <v>153</v>
      </c>
      <c r="B165" s="65"/>
      <c r="F165" s="34"/>
      <c r="G165" s="77"/>
    </row>
    <row r="166" spans="1:7" x14ac:dyDescent="0.3">
      <c r="A166" s="78" t="s">
        <v>154</v>
      </c>
      <c r="B166" s="65"/>
      <c r="F166" s="34"/>
      <c r="G166" s="77"/>
    </row>
    <row r="167" spans="1:7" x14ac:dyDescent="0.3">
      <c r="A167" s="78" t="s">
        <v>155</v>
      </c>
      <c r="B167" s="65"/>
      <c r="F167" s="34"/>
      <c r="G167" s="77"/>
    </row>
    <row r="168" spans="1:7" x14ac:dyDescent="0.3">
      <c r="A168" s="80" t="s">
        <v>156</v>
      </c>
      <c r="B168" s="55"/>
      <c r="F168" s="34"/>
      <c r="G168" s="77"/>
    </row>
    <row r="169" spans="1:7" x14ac:dyDescent="0.3">
      <c r="A169" s="80" t="s">
        <v>157</v>
      </c>
      <c r="B169" s="55"/>
      <c r="F169" s="34"/>
      <c r="G169" s="77"/>
    </row>
    <row r="170" spans="1:7" x14ac:dyDescent="0.3">
      <c r="A170" s="80" t="s">
        <v>158</v>
      </c>
      <c r="B170" s="55"/>
      <c r="F170" s="34"/>
      <c r="G170" s="77"/>
    </row>
    <row r="171" spans="1:7" x14ac:dyDescent="0.3">
      <c r="A171" s="74"/>
      <c r="F171" s="34"/>
      <c r="G171" s="77"/>
    </row>
    <row r="172" spans="1:7" x14ac:dyDescent="0.3">
      <c r="A172" s="78" t="s">
        <v>159</v>
      </c>
      <c r="B172" s="65"/>
      <c r="F172" s="34"/>
      <c r="G172" s="77"/>
    </row>
    <row r="173" spans="1:7" x14ac:dyDescent="0.3">
      <c r="A173" s="80" t="s">
        <v>160</v>
      </c>
      <c r="B173" s="55"/>
      <c r="F173" s="34"/>
      <c r="G173" s="77"/>
    </row>
    <row r="174" spans="1:7" x14ac:dyDescent="0.3">
      <c r="A174" s="82" t="s">
        <v>161</v>
      </c>
      <c r="B174" s="55"/>
      <c r="F174" s="34"/>
      <c r="G174" s="77"/>
    </row>
    <row r="175" spans="1:7" x14ac:dyDescent="0.3">
      <c r="A175" s="74"/>
      <c r="F175" s="34"/>
      <c r="G175" s="77"/>
    </row>
    <row r="176" spans="1:7" x14ac:dyDescent="0.3">
      <c r="A176" s="78" t="s">
        <v>162</v>
      </c>
      <c r="B176" s="65"/>
      <c r="F176" s="34"/>
      <c r="G176" s="77"/>
    </row>
    <row r="177" spans="1:141" x14ac:dyDescent="0.3">
      <c r="A177" s="82" t="s">
        <v>163</v>
      </c>
      <c r="B177" s="55"/>
      <c r="D177" s="5">
        <f>-G47</f>
        <v>-744094</v>
      </c>
      <c r="E177" s="5">
        <f>-J47</f>
        <v>-744094</v>
      </c>
      <c r="F177" s="34"/>
      <c r="G177" s="77"/>
    </row>
    <row r="178" spans="1:141" x14ac:dyDescent="0.3">
      <c r="A178" s="80" t="s">
        <v>175</v>
      </c>
      <c r="B178" s="55"/>
      <c r="E178" s="5">
        <f>+K52</f>
        <v>744094</v>
      </c>
      <c r="F178" s="34"/>
      <c r="G178" s="88">
        <f>-J83</f>
        <v>-74409.391489672518</v>
      </c>
    </row>
    <row r="179" spans="1:141" x14ac:dyDescent="0.3">
      <c r="A179" s="80"/>
      <c r="B179" s="55"/>
      <c r="F179" s="34"/>
      <c r="G179" s="77"/>
    </row>
    <row r="180" spans="1:141" x14ac:dyDescent="0.3">
      <c r="A180" s="93" t="s">
        <v>104</v>
      </c>
      <c r="B180" s="58"/>
      <c r="C180" s="57"/>
      <c r="D180" s="47">
        <f>+SUM(D156:D179)</f>
        <v>-669684.60851032753</v>
      </c>
      <c r="E180" s="47">
        <f>+SUM(E156:E179)</f>
        <v>74409.391489672475</v>
      </c>
      <c r="F180" s="51">
        <f t="shared" ref="F180:G180" si="8">+SUM(F156:F179)</f>
        <v>74409.391489672518</v>
      </c>
      <c r="G180" s="94">
        <f t="shared" si="8"/>
        <v>0</v>
      </c>
    </row>
    <row r="181" spans="1:141" x14ac:dyDescent="0.3">
      <c r="A181" s="74"/>
      <c r="F181" s="34"/>
      <c r="G181" s="77"/>
    </row>
    <row r="182" spans="1:141" x14ac:dyDescent="0.3">
      <c r="A182" s="95" t="s">
        <v>142</v>
      </c>
      <c r="B182" s="55"/>
      <c r="F182" s="34"/>
      <c r="G182" s="77"/>
    </row>
    <row r="183" spans="1:141" ht="15" thickBot="1" x14ac:dyDescent="0.35">
      <c r="A183" s="96" t="s">
        <v>164</v>
      </c>
      <c r="B183" s="61"/>
      <c r="C183" s="61"/>
      <c r="D183" s="48">
        <f>+D150+D180</f>
        <v>0</v>
      </c>
      <c r="E183" s="48">
        <f t="shared" ref="E183:G183" si="9">+E150+E180</f>
        <v>0</v>
      </c>
      <c r="F183" s="52">
        <f t="shared" si="9"/>
        <v>0</v>
      </c>
      <c r="G183" s="97">
        <f t="shared" si="9"/>
        <v>0</v>
      </c>
    </row>
    <row r="184" spans="1:141" ht="15.6" customHeight="1" thickBot="1" x14ac:dyDescent="0.35">
      <c r="A184" s="85"/>
      <c r="B184" s="86"/>
      <c r="C184" s="86"/>
      <c r="D184" s="86"/>
      <c r="E184" s="86"/>
      <c r="F184" s="86"/>
      <c r="G184" s="98"/>
    </row>
    <row r="185" spans="1:141" ht="15.6" customHeight="1" thickBot="1" x14ac:dyDescent="0.35"/>
    <row r="186" spans="1:141" ht="15.6" customHeight="1" x14ac:dyDescent="0.3">
      <c r="A186" s="71"/>
      <c r="B186" s="72" t="s">
        <v>139</v>
      </c>
      <c r="C186" s="72"/>
      <c r="D186" s="72"/>
      <c r="E186" s="72"/>
      <c r="F186" s="72"/>
      <c r="G186" s="73"/>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row>
    <row r="187" spans="1:141" ht="15.6" customHeight="1" x14ac:dyDescent="0.3">
      <c r="A187" s="74"/>
      <c r="B187" s="56" t="s">
        <v>165</v>
      </c>
      <c r="C187" s="56"/>
      <c r="D187" s="56"/>
      <c r="E187" s="56"/>
      <c r="F187" s="56"/>
      <c r="G187" s="75"/>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row>
    <row r="188" spans="1:141" ht="15.6" customHeight="1" x14ac:dyDescent="0.3">
      <c r="A188" s="74"/>
      <c r="B188" s="69"/>
      <c r="C188" s="69"/>
      <c r="D188" s="109" t="s">
        <v>79</v>
      </c>
      <c r="E188" s="109"/>
      <c r="F188" s="110" t="s">
        <v>106</v>
      </c>
      <c r="G188" s="111"/>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row>
    <row r="189" spans="1:141" ht="15.6" customHeight="1" x14ac:dyDescent="0.3">
      <c r="A189" s="74"/>
      <c r="B189" s="69"/>
      <c r="C189" s="69"/>
      <c r="D189" s="17" t="s">
        <v>65</v>
      </c>
      <c r="E189" s="106" t="s">
        <v>64</v>
      </c>
      <c r="F189" s="107" t="s">
        <v>65</v>
      </c>
      <c r="G189" s="108" t="s">
        <v>64</v>
      </c>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row>
    <row r="190" spans="1:141" x14ac:dyDescent="0.3">
      <c r="A190" s="76" t="s">
        <v>166</v>
      </c>
      <c r="D190" s="17"/>
      <c r="E190" s="106"/>
      <c r="F190" s="107"/>
      <c r="G190" s="108"/>
    </row>
    <row r="191" spans="1:141" x14ac:dyDescent="0.3">
      <c r="A191" s="74"/>
      <c r="F191" s="34"/>
      <c r="G191" s="77"/>
    </row>
    <row r="192" spans="1:141" x14ac:dyDescent="0.3">
      <c r="A192" s="78" t="s">
        <v>144</v>
      </c>
      <c r="F192" s="34"/>
      <c r="G192" s="77"/>
    </row>
    <row r="193" spans="1:7" x14ac:dyDescent="0.3">
      <c r="A193" s="79" t="s">
        <v>145</v>
      </c>
      <c r="F193" s="34"/>
      <c r="G193" s="77"/>
    </row>
    <row r="194" spans="1:7" x14ac:dyDescent="0.3">
      <c r="A194" s="78" t="s">
        <v>146</v>
      </c>
      <c r="F194" s="34"/>
      <c r="G194" s="77"/>
    </row>
    <row r="195" spans="1:7" x14ac:dyDescent="0.3">
      <c r="A195" s="80" t="s">
        <v>167</v>
      </c>
      <c r="F195" s="34"/>
      <c r="G195" s="77"/>
    </row>
    <row r="196" spans="1:7" x14ac:dyDescent="0.3">
      <c r="A196" s="74" t="s">
        <v>173</v>
      </c>
      <c r="D196" s="5">
        <f>+G39</f>
        <v>744094</v>
      </c>
      <c r="E196" s="5">
        <f>+J39</f>
        <v>744094</v>
      </c>
      <c r="F196" s="54">
        <v>0</v>
      </c>
      <c r="G196" s="81">
        <v>0</v>
      </c>
    </row>
    <row r="197" spans="1:7" x14ac:dyDescent="0.3">
      <c r="A197" s="74"/>
      <c r="F197" s="34"/>
      <c r="G197" s="77"/>
    </row>
    <row r="198" spans="1:7" x14ac:dyDescent="0.3">
      <c r="A198" s="78" t="s">
        <v>151</v>
      </c>
      <c r="F198" s="34"/>
      <c r="G198" s="77"/>
    </row>
    <row r="199" spans="1:7" x14ac:dyDescent="0.3">
      <c r="A199" s="80" t="s">
        <v>168</v>
      </c>
      <c r="F199" s="34"/>
      <c r="G199" s="77"/>
    </row>
    <row r="200" spans="1:7" x14ac:dyDescent="0.3">
      <c r="A200" s="74"/>
      <c r="F200" s="34"/>
      <c r="G200" s="77"/>
    </row>
    <row r="201" spans="1:7" x14ac:dyDescent="0.3">
      <c r="A201" s="78" t="s">
        <v>153</v>
      </c>
      <c r="F201" s="34"/>
      <c r="G201" s="77"/>
    </row>
    <row r="202" spans="1:7" x14ac:dyDescent="0.3">
      <c r="A202" s="78" t="s">
        <v>154</v>
      </c>
      <c r="F202" s="34"/>
      <c r="G202" s="77"/>
    </row>
    <row r="203" spans="1:7" x14ac:dyDescent="0.3">
      <c r="A203" s="78" t="s">
        <v>155</v>
      </c>
      <c r="F203" s="34"/>
      <c r="G203" s="77"/>
    </row>
    <row r="204" spans="1:7" x14ac:dyDescent="0.3">
      <c r="A204" s="80" t="s">
        <v>169</v>
      </c>
      <c r="F204" s="34"/>
      <c r="G204" s="77"/>
    </row>
    <row r="205" spans="1:7" x14ac:dyDescent="0.3">
      <c r="A205" s="74"/>
      <c r="F205" s="34"/>
      <c r="G205" s="77"/>
    </row>
    <row r="206" spans="1:7" x14ac:dyDescent="0.3">
      <c r="A206" s="78" t="s">
        <v>159</v>
      </c>
      <c r="F206" s="34"/>
      <c r="G206" s="77"/>
    </row>
    <row r="207" spans="1:7" x14ac:dyDescent="0.3">
      <c r="A207" s="80" t="s">
        <v>170</v>
      </c>
      <c r="F207" s="34"/>
      <c r="G207" s="77"/>
    </row>
    <row r="208" spans="1:7" x14ac:dyDescent="0.3">
      <c r="A208" s="74"/>
      <c r="F208" s="34"/>
      <c r="G208" s="77"/>
    </row>
    <row r="209" spans="1:141" x14ac:dyDescent="0.3">
      <c r="A209" s="78" t="s">
        <v>162</v>
      </c>
      <c r="F209" s="34"/>
      <c r="G209" s="77"/>
    </row>
    <row r="210" spans="1:141" x14ac:dyDescent="0.3">
      <c r="A210" s="82" t="s">
        <v>171</v>
      </c>
      <c r="D210" s="5">
        <f>-H48</f>
        <v>-744094</v>
      </c>
      <c r="E210" s="5">
        <f>-K48</f>
        <v>-744094</v>
      </c>
      <c r="F210" s="54">
        <v>0</v>
      </c>
      <c r="G210" s="81">
        <v>0</v>
      </c>
    </row>
    <row r="211" spans="1:141" x14ac:dyDescent="0.3">
      <c r="A211" s="80" t="s">
        <v>172</v>
      </c>
      <c r="F211" s="34"/>
      <c r="G211" s="77"/>
    </row>
    <row r="212" spans="1:141" x14ac:dyDescent="0.3">
      <c r="A212" s="74" t="s">
        <v>135</v>
      </c>
      <c r="F212" s="34"/>
      <c r="G212" s="77"/>
    </row>
    <row r="213" spans="1:141" x14ac:dyDescent="0.3">
      <c r="A213" s="74"/>
      <c r="F213" s="34"/>
      <c r="G213" s="77"/>
    </row>
    <row r="214" spans="1:141" ht="15" thickBot="1" x14ac:dyDescent="0.35">
      <c r="A214" s="83" t="s">
        <v>174</v>
      </c>
      <c r="B214" s="64"/>
      <c r="C214" s="64"/>
      <c r="D214" s="53">
        <f>+SUM(D190:D213)</f>
        <v>0</v>
      </c>
      <c r="E214" s="53">
        <f t="shared" ref="E214:G214" si="10">+SUM(E190:E213)</f>
        <v>0</v>
      </c>
      <c r="F214" s="68">
        <f t="shared" si="10"/>
        <v>0</v>
      </c>
      <c r="G214" s="84">
        <f t="shared" si="10"/>
        <v>0</v>
      </c>
    </row>
    <row r="215" spans="1:141" ht="15" thickBot="1" x14ac:dyDescent="0.35">
      <c r="A215" s="85"/>
      <c r="B215" s="86"/>
      <c r="C215" s="86"/>
      <c r="D215" s="86"/>
      <c r="E215" s="86"/>
      <c r="F215" s="70"/>
      <c r="G215" s="87"/>
    </row>
    <row r="216" spans="1:141" ht="15.6" customHeight="1" x14ac:dyDescent="0.3"/>
    <row r="217" spans="1:141" ht="15.6" customHeight="1" x14ac:dyDescent="0.3"/>
    <row r="218" spans="1:141" ht="15" thickBot="1" x14ac:dyDescent="0.35"/>
    <row r="219" spans="1:141" x14ac:dyDescent="0.3">
      <c r="A219" s="71"/>
      <c r="B219" s="72" t="s">
        <v>107</v>
      </c>
      <c r="C219" s="72"/>
      <c r="D219" s="72"/>
      <c r="E219" s="72"/>
      <c r="F219" s="72"/>
      <c r="G219" s="73"/>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row>
    <row r="220" spans="1:141" x14ac:dyDescent="0.3">
      <c r="A220" s="74"/>
      <c r="C220" s="69"/>
      <c r="D220" s="109" t="s">
        <v>108</v>
      </c>
      <c r="E220" s="109"/>
      <c r="F220" s="110" t="s">
        <v>109</v>
      </c>
      <c r="G220" s="111"/>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row>
    <row r="221" spans="1:141" x14ac:dyDescent="0.3">
      <c r="A221" s="74"/>
      <c r="D221" s="17" t="s">
        <v>65</v>
      </c>
      <c r="E221" s="106" t="s">
        <v>64</v>
      </c>
      <c r="F221" s="107" t="s">
        <v>65</v>
      </c>
      <c r="G221" s="108" t="s">
        <v>64</v>
      </c>
    </row>
    <row r="222" spans="1:141" x14ac:dyDescent="0.3">
      <c r="A222" s="78" t="s">
        <v>110</v>
      </c>
      <c r="B222" s="65"/>
      <c r="F222" s="34"/>
      <c r="G222" s="77"/>
    </row>
    <row r="223" spans="1:141" x14ac:dyDescent="0.3">
      <c r="A223" s="74"/>
      <c r="F223" s="34"/>
      <c r="G223" s="77"/>
    </row>
    <row r="224" spans="1:141" x14ac:dyDescent="0.3">
      <c r="A224" s="82" t="s">
        <v>111</v>
      </c>
      <c r="B224" s="55"/>
      <c r="F224" s="34"/>
      <c r="G224" s="77"/>
    </row>
    <row r="225" spans="1:8" x14ac:dyDescent="0.3">
      <c r="A225" s="82" t="s">
        <v>112</v>
      </c>
      <c r="B225" s="55"/>
      <c r="D225" s="5">
        <f>+G62</f>
        <v>766417</v>
      </c>
      <c r="E225" s="5">
        <f>+J62</f>
        <v>22323</v>
      </c>
      <c r="F225" s="35">
        <f>+G87+D225</f>
        <v>789409.50197030883</v>
      </c>
      <c r="G225" s="88">
        <f>+J87+E225</f>
        <v>119724.89345998135</v>
      </c>
      <c r="H225" s="20" t="s">
        <v>186</v>
      </c>
    </row>
    <row r="226" spans="1:8" x14ac:dyDescent="0.3">
      <c r="A226" s="82" t="s">
        <v>113</v>
      </c>
      <c r="B226" s="55"/>
      <c r="F226" s="34"/>
      <c r="G226" s="77"/>
    </row>
    <row r="227" spans="1:8" x14ac:dyDescent="0.3">
      <c r="A227" s="82" t="s">
        <v>114</v>
      </c>
      <c r="B227" s="55"/>
      <c r="F227" s="34"/>
      <c r="G227" s="77"/>
    </row>
    <row r="228" spans="1:8" x14ac:dyDescent="0.3">
      <c r="A228" s="80" t="s">
        <v>115</v>
      </c>
      <c r="F228" s="34"/>
      <c r="G228" s="77"/>
    </row>
    <row r="229" spans="1:8" x14ac:dyDescent="0.3">
      <c r="A229" s="80" t="s">
        <v>116</v>
      </c>
      <c r="B229" s="55"/>
      <c r="F229" s="34"/>
      <c r="G229" s="77"/>
    </row>
    <row r="230" spans="1:8" x14ac:dyDescent="0.3">
      <c r="A230" s="82" t="s">
        <v>117</v>
      </c>
      <c r="B230" s="55"/>
      <c r="F230" s="34"/>
      <c r="G230" s="77"/>
    </row>
    <row r="231" spans="1:8" x14ac:dyDescent="0.3">
      <c r="A231" s="82" t="s">
        <v>118</v>
      </c>
      <c r="B231" s="55"/>
      <c r="F231" s="34"/>
      <c r="G231" s="77"/>
    </row>
    <row r="232" spans="1:8" x14ac:dyDescent="0.3">
      <c r="A232" s="74"/>
      <c r="F232" s="34"/>
      <c r="G232" s="77"/>
    </row>
    <row r="233" spans="1:8" x14ac:dyDescent="0.3">
      <c r="A233" s="78" t="s">
        <v>119</v>
      </c>
      <c r="B233" s="65"/>
      <c r="F233" s="34"/>
      <c r="G233" s="77"/>
    </row>
    <row r="234" spans="1:8" x14ac:dyDescent="0.3">
      <c r="A234" s="74"/>
      <c r="F234" s="34"/>
      <c r="G234" s="77"/>
    </row>
    <row r="235" spans="1:8" x14ac:dyDescent="0.3">
      <c r="A235" s="82" t="s">
        <v>120</v>
      </c>
      <c r="B235" s="55"/>
      <c r="F235" s="34"/>
      <c r="G235" s="77"/>
    </row>
    <row r="236" spans="1:8" x14ac:dyDescent="0.3">
      <c r="A236" s="82" t="s">
        <v>121</v>
      </c>
      <c r="B236" s="55"/>
      <c r="F236" s="34"/>
      <c r="G236" s="77"/>
    </row>
    <row r="237" spans="1:8" x14ac:dyDescent="0.3">
      <c r="A237" s="82" t="s">
        <v>122</v>
      </c>
      <c r="B237" s="55"/>
      <c r="F237" s="34"/>
      <c r="G237" s="77"/>
    </row>
    <row r="238" spans="1:8" x14ac:dyDescent="0.3">
      <c r="A238" s="82" t="s">
        <v>123</v>
      </c>
      <c r="B238" s="55"/>
      <c r="F238" s="34"/>
      <c r="G238" s="77"/>
    </row>
    <row r="239" spans="1:8" x14ac:dyDescent="0.3">
      <c r="A239" s="82" t="s">
        <v>124</v>
      </c>
      <c r="B239" s="55"/>
      <c r="F239" s="34"/>
      <c r="G239" s="77"/>
    </row>
    <row r="240" spans="1:8" x14ac:dyDescent="0.3">
      <c r="A240" s="82" t="s">
        <v>125</v>
      </c>
      <c r="B240" s="55"/>
      <c r="F240" s="34"/>
      <c r="G240" s="77"/>
    </row>
    <row r="241" spans="1:7" x14ac:dyDescent="0.3">
      <c r="A241" s="82" t="s">
        <v>126</v>
      </c>
      <c r="B241" s="55"/>
      <c r="D241" s="5">
        <f>+H40+H59</f>
        <v>766417</v>
      </c>
      <c r="E241" s="5">
        <f>+K40+K59</f>
        <v>766417</v>
      </c>
      <c r="F241" s="35">
        <f>+D241+H80</f>
        <v>789409.50197030883</v>
      </c>
      <c r="G241" s="88">
        <f>+E241+K80</f>
        <v>789409.50197030883</v>
      </c>
    </row>
    <row r="242" spans="1:7" x14ac:dyDescent="0.3">
      <c r="A242" s="74"/>
      <c r="F242" s="34"/>
      <c r="G242" s="77"/>
    </row>
    <row r="243" spans="1:7" x14ac:dyDescent="0.3">
      <c r="A243" s="76" t="s">
        <v>127</v>
      </c>
      <c r="B243" s="63"/>
      <c r="C243" s="62"/>
      <c r="D243" s="38">
        <f>+D225-D241</f>
        <v>0</v>
      </c>
      <c r="E243" s="39">
        <f t="shared" ref="E243:G243" si="11">+E225-E241</f>
        <v>-744094</v>
      </c>
      <c r="F243" s="42">
        <f t="shared" si="11"/>
        <v>0</v>
      </c>
      <c r="G243" s="102">
        <f t="shared" si="11"/>
        <v>-669684.60851032753</v>
      </c>
    </row>
    <row r="244" spans="1:7" x14ac:dyDescent="0.3">
      <c r="A244" s="74"/>
      <c r="F244" s="34"/>
      <c r="G244" s="77"/>
    </row>
    <row r="245" spans="1:7" x14ac:dyDescent="0.3">
      <c r="A245" s="103"/>
      <c r="B245" s="69"/>
      <c r="F245" s="34"/>
      <c r="G245" s="77"/>
    </row>
    <row r="246" spans="1:7" x14ac:dyDescent="0.3">
      <c r="A246" s="74"/>
      <c r="F246" s="34"/>
      <c r="G246" s="77"/>
    </row>
    <row r="247" spans="1:7" x14ac:dyDescent="0.3">
      <c r="A247" s="78" t="s">
        <v>128</v>
      </c>
      <c r="B247" s="65"/>
      <c r="F247" s="34"/>
      <c r="G247" s="77"/>
    </row>
    <row r="248" spans="1:7" x14ac:dyDescent="0.3">
      <c r="A248" s="74"/>
      <c r="F248" s="34"/>
      <c r="G248" s="77"/>
    </row>
    <row r="249" spans="1:7" x14ac:dyDescent="0.3">
      <c r="A249" s="82" t="s">
        <v>129</v>
      </c>
      <c r="B249" s="55"/>
      <c r="D249" s="5">
        <f>+G43-H98</f>
        <v>669684.60851032753</v>
      </c>
      <c r="E249" s="5">
        <f>+J43-K73</f>
        <v>669684.60851032753</v>
      </c>
      <c r="F249" s="35">
        <f>+D249-H98</f>
        <v>595275.21702065505</v>
      </c>
      <c r="G249" s="88">
        <f>+E249-K98</f>
        <v>595275.21702065505</v>
      </c>
    </row>
    <row r="250" spans="1:7" x14ac:dyDescent="0.3">
      <c r="A250" s="82" t="s">
        <v>130</v>
      </c>
      <c r="B250" s="55"/>
      <c r="F250" s="34"/>
      <c r="G250" s="77"/>
    </row>
    <row r="251" spans="1:7" x14ac:dyDescent="0.3">
      <c r="A251" s="82" t="s">
        <v>131</v>
      </c>
      <c r="B251" s="55"/>
      <c r="F251" s="34"/>
      <c r="G251" s="77"/>
    </row>
    <row r="252" spans="1:7" x14ac:dyDescent="0.3">
      <c r="A252" s="82" t="s">
        <v>132</v>
      </c>
      <c r="B252" s="55"/>
      <c r="F252" s="34"/>
      <c r="G252" s="77"/>
    </row>
    <row r="253" spans="1:7" x14ac:dyDescent="0.3">
      <c r="A253" s="82" t="s">
        <v>133</v>
      </c>
      <c r="B253" s="55"/>
      <c r="F253" s="34"/>
      <c r="G253" s="77"/>
    </row>
    <row r="254" spans="1:7" x14ac:dyDescent="0.3">
      <c r="A254" s="82"/>
      <c r="B254" s="55"/>
      <c r="F254" s="34"/>
      <c r="G254" s="77"/>
    </row>
    <row r="255" spans="1:7" ht="15" thickBot="1" x14ac:dyDescent="0.35">
      <c r="A255" s="96" t="s">
        <v>134</v>
      </c>
      <c r="B255" s="61"/>
      <c r="C255" s="40"/>
      <c r="D255" s="40">
        <f>+D243+SUM(D248:D253)</f>
        <v>669684.60851032753</v>
      </c>
      <c r="E255" s="41">
        <f t="shared" ref="E255:G255" si="12">+E243+SUM(E248:E253)</f>
        <v>-74409.391489672475</v>
      </c>
      <c r="F255" s="43">
        <f t="shared" si="12"/>
        <v>595275.21702065505</v>
      </c>
      <c r="G255" s="104">
        <f t="shared" si="12"/>
        <v>-74409.391489672475</v>
      </c>
    </row>
    <row r="256" spans="1:7" x14ac:dyDescent="0.3">
      <c r="A256" s="82"/>
      <c r="B256" s="55"/>
      <c r="F256" s="34"/>
      <c r="G256" s="77"/>
    </row>
    <row r="257" spans="1:7" x14ac:dyDescent="0.3">
      <c r="A257" s="82"/>
      <c r="B257" s="55"/>
      <c r="D257" s="109" t="s">
        <v>108</v>
      </c>
      <c r="E257" s="109"/>
      <c r="F257" s="110" t="s">
        <v>109</v>
      </c>
      <c r="G257" s="111"/>
    </row>
    <row r="258" spans="1:7" x14ac:dyDescent="0.3">
      <c r="A258" s="82"/>
      <c r="B258" s="55"/>
      <c r="D258" s="17" t="s">
        <v>65</v>
      </c>
      <c r="E258" s="106" t="s">
        <v>64</v>
      </c>
      <c r="F258" s="107" t="s">
        <v>65</v>
      </c>
      <c r="G258" s="108" t="s">
        <v>64</v>
      </c>
    </row>
    <row r="259" spans="1:7" ht="15" thickBot="1" x14ac:dyDescent="0.35">
      <c r="A259" s="96" t="s">
        <v>137</v>
      </c>
      <c r="B259" s="61"/>
      <c r="C259" s="40"/>
      <c r="D259" s="40"/>
      <c r="E259" s="40"/>
      <c r="F259" s="43"/>
      <c r="G259" s="104"/>
    </row>
    <row r="260" spans="1:7" x14ac:dyDescent="0.3">
      <c r="A260" s="82" t="s">
        <v>35</v>
      </c>
      <c r="B260" s="55"/>
      <c r="D260" s="8">
        <v>0</v>
      </c>
      <c r="E260" s="5">
        <f>-J51</f>
        <v>-744094</v>
      </c>
      <c r="F260" s="44">
        <v>0</v>
      </c>
      <c r="G260" s="88">
        <f>+E260+K84</f>
        <v>-669684.60851032753</v>
      </c>
    </row>
    <row r="261" spans="1:7" x14ac:dyDescent="0.3">
      <c r="A261" s="82" t="s">
        <v>50</v>
      </c>
      <c r="B261" s="55"/>
      <c r="D261" s="5">
        <f>+H44-G72</f>
        <v>669684.60851032753</v>
      </c>
      <c r="E261" s="5">
        <f>+K44-J72</f>
        <v>669684.60851032753</v>
      </c>
      <c r="F261" s="35">
        <f>+D261-G72</f>
        <v>595275.21702065505</v>
      </c>
      <c r="G261" s="88">
        <f>+E261-J97</f>
        <v>595275.21702065505</v>
      </c>
    </row>
    <row r="262" spans="1:7" x14ac:dyDescent="0.3">
      <c r="A262" s="82"/>
      <c r="B262" s="55"/>
      <c r="F262" s="34"/>
      <c r="G262" s="77"/>
    </row>
    <row r="263" spans="1:7" ht="15" thickBot="1" x14ac:dyDescent="0.35">
      <c r="A263" s="96" t="s">
        <v>136</v>
      </c>
      <c r="B263" s="61"/>
      <c r="C263" s="40"/>
      <c r="D263" s="40">
        <f>+SUM(D260:D261)</f>
        <v>669684.60851032753</v>
      </c>
      <c r="E263" s="41">
        <f>+SUM(E260:E261)</f>
        <v>-74409.391489672475</v>
      </c>
      <c r="F263" s="43">
        <f t="shared" ref="F263:G263" si="13">+SUM(F260:F261)</f>
        <v>595275.21702065505</v>
      </c>
      <c r="G263" s="104">
        <f t="shared" si="13"/>
        <v>-74409.391489672475</v>
      </c>
    </row>
    <row r="264" spans="1:7" x14ac:dyDescent="0.3">
      <c r="A264" s="74"/>
      <c r="D264" s="20" t="s">
        <v>138</v>
      </c>
      <c r="G264" s="77"/>
    </row>
    <row r="265" spans="1:7" ht="15" thickBot="1" x14ac:dyDescent="0.35">
      <c r="A265" s="85"/>
      <c r="B265" s="86"/>
      <c r="C265" s="86"/>
      <c r="D265" s="86"/>
      <c r="E265" s="86"/>
      <c r="F265" s="86"/>
      <c r="G265" s="98"/>
    </row>
    <row r="268" spans="1:7" x14ac:dyDescent="0.3">
      <c r="A268" s="24" t="s">
        <v>176</v>
      </c>
    </row>
    <row r="270" spans="1:7" x14ac:dyDescent="0.3">
      <c r="A270" t="s">
        <v>180</v>
      </c>
    </row>
    <row r="271" spans="1:7" x14ac:dyDescent="0.3">
      <c r="A271" t="s">
        <v>187</v>
      </c>
    </row>
    <row r="272" spans="1:7" x14ac:dyDescent="0.3">
      <c r="A272" t="s">
        <v>177</v>
      </c>
    </row>
    <row r="274" spans="1:1" x14ac:dyDescent="0.3">
      <c r="A274" t="s">
        <v>178</v>
      </c>
    </row>
    <row r="275" spans="1:1" x14ac:dyDescent="0.3">
      <c r="A275" t="s">
        <v>179</v>
      </c>
    </row>
    <row r="277" spans="1:1" x14ac:dyDescent="0.3">
      <c r="A277" t="s">
        <v>188</v>
      </c>
    </row>
    <row r="278" spans="1:1" x14ac:dyDescent="0.3">
      <c r="A278" t="s">
        <v>189</v>
      </c>
    </row>
  </sheetData>
  <mergeCells count="17">
    <mergeCell ref="A3:K3"/>
    <mergeCell ref="A5:K5"/>
    <mergeCell ref="E31:F31"/>
    <mergeCell ref="D111:E111"/>
    <mergeCell ref="F111:G111"/>
    <mergeCell ref="G35:H35"/>
    <mergeCell ref="J35:K35"/>
    <mergeCell ref="G76:H76"/>
    <mergeCell ref="J76:K76"/>
    <mergeCell ref="D220:E220"/>
    <mergeCell ref="F220:G220"/>
    <mergeCell ref="D257:E257"/>
    <mergeCell ref="F257:G257"/>
    <mergeCell ref="D146:E146"/>
    <mergeCell ref="F146:G146"/>
    <mergeCell ref="D188:E188"/>
    <mergeCell ref="F188:G188"/>
  </mergeCells>
  <pageMargins left="0.7" right="0.7" top="0.75" bottom="0.75" header="0.3" footer="0.3"/>
  <pageSetup paperSize="3" scale="94" fitToHeight="0" orientation="landscape" r:id="rId1"/>
  <rowBreaks count="6" manualBreakCount="6">
    <brk id="32" max="16383" man="1"/>
    <brk id="75" max="16383" man="1"/>
    <brk id="107" max="16383" man="1"/>
    <brk id="143" max="16383" man="1"/>
    <brk id="185" max="16383" man="1"/>
    <brk id="21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Véronique Lussier</dc:creator>
  <cp:lastModifiedBy>Véronique Lussier</cp:lastModifiedBy>
  <cp:lastPrinted>2023-10-20T11:46:06Z</cp:lastPrinted>
  <dcterms:created xsi:type="dcterms:W3CDTF">2023-10-18T00:50:22Z</dcterms:created>
  <dcterms:modified xsi:type="dcterms:W3CDTF">2025-07-14T19:25:06Z</dcterms:modified>
</cp:coreProperties>
</file>